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3"/>
  </bookViews>
  <sheets>
    <sheet name="Annexure-III 1 to 3" sheetId="3" r:id="rId1"/>
    <sheet name="Annexure-IV" sheetId="5" r:id="rId2"/>
    <sheet name="Annexure-XIX (PARBATI-III)" sheetId="7" r:id="rId3"/>
    <sheet name="2012-13 vs 2013-14" sheetId="8" r:id="rId4"/>
    <sheet name="2013-14 vs 2014-15" sheetId="9" r:id="rId5"/>
    <sheet name="2014-15 vs 2015-16" sheetId="10" r:id="rId6"/>
    <sheet name="2015-16 vs 2016-17" sheetId="11" r:id="rId7"/>
  </sheets>
  <definedNames>
    <definedName name="_xlnm.Print_Area" localSheetId="3">'2012-13 vs 2013-14'!$A$1:$D$48</definedName>
    <definedName name="_xlnm.Print_Area" localSheetId="4">'2013-14 vs 2014-15'!$A$1:$F$48</definedName>
    <definedName name="_xlnm.Print_Area" localSheetId="5">'2014-15 vs 2015-16'!$A$1:$F$48</definedName>
    <definedName name="_xlnm.Print_Area" localSheetId="6">'2015-16 vs 2016-17'!$A$1:$F$48</definedName>
    <definedName name="_xlnm.Print_Area" localSheetId="1">'Annexure-IV'!$A$1:$G$39</definedName>
    <definedName name="_xlnm.Print_Area" localSheetId="2">'Annexure-XIX (PARBATI-III)'!$A$1:$O$67</definedName>
    <definedName name="_xlnm.Print_Titles" localSheetId="3">'2012-13 vs 2013-14'!$8:$8</definedName>
    <definedName name="_xlnm.Print_Titles" localSheetId="4">'2013-14 vs 2014-15'!$8:$8</definedName>
    <definedName name="_xlnm.Print_Titles" localSheetId="5">'2014-15 vs 2015-16'!$8:$8</definedName>
    <definedName name="_xlnm.Print_Titles" localSheetId="6">'2015-16 vs 2016-17'!$8:$8</definedName>
  </definedNames>
  <calcPr calcId="125725"/>
</workbook>
</file>

<file path=xl/calcChain.xml><?xml version="1.0" encoding="utf-8"?>
<calcChain xmlns="http://schemas.openxmlformats.org/spreadsheetml/2006/main">
  <c r="G44" i="11"/>
  <c r="E44"/>
  <c r="D38"/>
  <c r="C38"/>
  <c r="E38" s="1"/>
  <c r="E37"/>
  <c r="E35"/>
  <c r="E34"/>
  <c r="E33"/>
  <c r="E32"/>
  <c r="D30"/>
  <c r="C30"/>
  <c r="E28"/>
  <c r="E26"/>
  <c r="E25"/>
  <c r="E24"/>
  <c r="E23"/>
  <c r="E22"/>
  <c r="E19"/>
  <c r="E18"/>
  <c r="D16"/>
  <c r="D45" s="1"/>
  <c r="D47" s="1"/>
  <c r="C16"/>
  <c r="C45" s="1"/>
  <c r="C47" s="1"/>
  <c r="E15"/>
  <c r="E14"/>
  <c r="E46" i="10"/>
  <c r="E44"/>
  <c r="D38"/>
  <c r="C38"/>
  <c r="E38" s="1"/>
  <c r="E37"/>
  <c r="E35"/>
  <c r="E34"/>
  <c r="E33"/>
  <c r="E32"/>
  <c r="D30"/>
  <c r="C30"/>
  <c r="E28"/>
  <c r="E26"/>
  <c r="E25"/>
  <c r="E24"/>
  <c r="E23"/>
  <c r="E22"/>
  <c r="E19"/>
  <c r="E18"/>
  <c r="D16"/>
  <c r="D45" s="1"/>
  <c r="D47" s="1"/>
  <c r="C16"/>
  <c r="E15"/>
  <c r="E14"/>
  <c r="E44" i="9"/>
  <c r="D38"/>
  <c r="C38"/>
  <c r="E37"/>
  <c r="E35"/>
  <c r="E34"/>
  <c r="E33"/>
  <c r="E32"/>
  <c r="D30"/>
  <c r="C30"/>
  <c r="E28"/>
  <c r="E26"/>
  <c r="E25"/>
  <c r="E24"/>
  <c r="E23"/>
  <c r="E22"/>
  <c r="E19"/>
  <c r="E18"/>
  <c r="D16"/>
  <c r="D45" s="1"/>
  <c r="D47" s="1"/>
  <c r="C16"/>
  <c r="C45" s="1"/>
  <c r="C47" s="1"/>
  <c r="E15"/>
  <c r="E14"/>
  <c r="D38" i="8"/>
  <c r="C38"/>
  <c r="D30"/>
  <c r="D45" s="1"/>
  <c r="D47" s="1"/>
  <c r="C30"/>
  <c r="C45" s="1"/>
  <c r="C47" s="1"/>
  <c r="D16"/>
  <c r="C16"/>
  <c r="L29" i="7"/>
  <c r="L30"/>
  <c r="L51"/>
  <c r="C45" i="10" l="1"/>
  <c r="C47" s="1"/>
  <c r="D67" i="3"/>
  <c r="I9" i="5"/>
  <c r="I7"/>
  <c r="I8"/>
  <c r="I10"/>
  <c r="I11"/>
  <c r="I12"/>
  <c r="I13"/>
  <c r="I14"/>
  <c r="I15"/>
  <c r="I16"/>
  <c r="I17"/>
  <c r="I6"/>
  <c r="G25" i="3"/>
  <c r="F18" i="5" l="1"/>
  <c r="E18"/>
  <c r="D18"/>
  <c r="C18" l="1"/>
  <c r="B18"/>
  <c r="I60" i="3"/>
</calcChain>
</file>

<file path=xl/sharedStrings.xml><?xml version="1.0" encoding="utf-8"?>
<sst xmlns="http://schemas.openxmlformats.org/spreadsheetml/2006/main" count="573" uniqueCount="287">
  <si>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</si>
  <si>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</si>
  <si>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</si>
  <si>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</si>
  <si>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</si>
  <si>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</si>
  <si>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</si>
  <si>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</si>
  <si>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</si>
  <si>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</si>
  <si>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</si>
  <si>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</si>
  <si>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</si>
  <si>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</si>
  <si>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</si>
  <si>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</si>
  <si>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</si>
  <si>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</si>
  <si>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</si>
  <si>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</si>
  <si>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</si>
  <si>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</si>
  <si>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</si>
  <si>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</si>
  <si>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</si>
  <si>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</si>
  <si>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</si>
  <si>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</si>
  <si>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</si>
  <si>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</si>
  <si>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</si>
  <si>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</si>
  <si>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</si>
  <si>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</si>
  <si>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</si>
  <si>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</si>
  <si>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</si>
  <si>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</si>
  <si>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</si>
  <si>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</si>
  <si>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</si>
  <si>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</si>
  <si>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</si>
  <si>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</si>
  <si>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</si>
  <si>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</si>
  <si>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</si>
  <si>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</si>
  <si>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</si>
  <si>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</si>
  <si>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</si>
  <si>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</si>
  <si>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</si>
  <si>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</si>
  <si>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</si>
  <si>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</si>
  <si>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</si>
  <si>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</si>
  <si>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</si>
  <si>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</si>
  <si>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</si>
  <si>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</si>
  <si>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</si>
  <si>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</si>
  <si>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</si>
  <si>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</si>
  <si>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</si>
  <si>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</si>
  <si>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</si>
  <si>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</si>
  <si>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</si>
  <si>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</si>
  <si>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</si>
  <si>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</si>
  <si>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</si>
  <si>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</si>
  <si>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</si>
  <si>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</si>
  <si>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</si>
  <si>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</si>
  <si>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</si>
  <si>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</si>
  <si>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</si>
  <si>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</si>
  <si>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</si>
  <si>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</si>
  <si>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</si>
  <si>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</si>
  <si>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</si>
  <si>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</si>
  <si>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</si>
  <si>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</si>
  <si>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</si>
  <si>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</si>
  <si>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</si>
  <si>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</si>
  <si>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</si>
  <si>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</si>
  <si>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</si>
  <si>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</si>
  <si>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</si>
  <si>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</si>
  <si>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</si>
  <si>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</si>
  <si>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</si>
  <si>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</si>
  <si>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</si>
  <si>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</si>
  <si>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</si>
  <si>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</si>
  <si>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</si>
  <si>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</si>
  <si>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</si>
  <si>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</si>
  <si>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</si>
  <si>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</si>
  <si>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</si>
  <si>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</si>
  <si>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</si>
  <si>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</si>
  <si>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</si>
  <si>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</si>
  <si>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</si>
  <si>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</si>
  <si>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</si>
  <si>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</si>
  <si>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</si>
  <si>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</si>
  <si>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Parbati-III Power Station
Installed Capacity (MW) : 520 MW
Normative Annual Plant Availability Factor (%) approved by Commission : 68%</t>
    </r>
  </si>
  <si>
    <t>----</t>
  </si>
  <si>
    <t>Under Ground</t>
  </si>
  <si>
    <t xml:space="preserve">Static </t>
  </si>
  <si>
    <t>326 M</t>
  </si>
  <si>
    <t>520 MW</t>
  </si>
  <si>
    <t>NHPC LTD.</t>
  </si>
  <si>
    <t>Parbati-III Power Station</t>
  </si>
  <si>
    <t>390 MW</t>
  </si>
  <si>
    <t>-</t>
  </si>
  <si>
    <t>Cost of the spares is included in the cost of major plant equipments supplied by M/s BHEL under major works contract (Lot-IV E&amp;M Works)</t>
  </si>
  <si>
    <t>NIL</t>
  </si>
  <si>
    <t>4x130 MW</t>
  </si>
  <si>
    <t>Hydro</t>
  </si>
  <si>
    <t xml:space="preserve">Not Commissioned </t>
  </si>
  <si>
    <t>The post-sedimentation live storage capacity is only 0.87 MCM which is just sufficient to meet 1.36 hours of peaking. The annual design energy of this project, on stand-alone basis, till the commissioning of upstream Parbati-II HEP, with downstream discharge as 1.15 cumecs and updated discharge series (1973-74 to 2010-11) approved by CEA, in a 90% dependable year would be 701.40 Million Units. It has stated that the design energy of this project would be reviewed by CEA on the commissioning of upstream Parbati-II HEP. Considering the above, we allow the design energy of 701.40 Million Units as approved by CEA till the commissioning of the upstream Parbati-II HEP.</t>
  </si>
  <si>
    <t>Normative annual plant availability factor (NAPAF)</t>
  </si>
  <si>
    <t>Design Energy</t>
  </si>
  <si>
    <t>(a) It is mentioned in the DPR of the project, as cleared by CEA that Parbati-III HEP will operate as ROR scheme till commissioning of upstream Parbati-II HEP. This is based on the fact that the live storage capacity of Parbati-III HEP is only 1.28 MCM which is not sufficient to provide minimum three hours peaking with four units.
(b) Similarly, the post-sedimentation live storage capacity is only 0.87 MCM which is just sufficient to meet 1.36 hours of peaking. The NAPAF for Parbati-III HEP which has been claimed at 31% is actually based on the operation of the power station as ROR scheme. The same will be reviewed after commissioning of Parbati-II HEP.</t>
  </si>
  <si>
    <t>Peaking operation of the plant</t>
  </si>
  <si>
    <t>To operate the project as 'Run of River' project till the upstream Parbati-II HEP is commissioned. However, the live storage capacity of 1.28 MCM is available which can be utilized to provide peaking power. On perusal of the design energy data and corresponding inflows, it is observed that the generating station can provide 3 hours of daily peaking depending on the inflows. However, due to reduced inflows on account of the non-commissioning of upstream Parbati-II HEP, this generating station would be able to provide maximum available peaking support for three hours in two slots of 1.5 hours each (morning &amp; evening peak).
In view of the fact that the generating station has been designed to operate in peaking mode and for that purpose a dam has been constructed whose cost has been embedded in the cost of the project, we find it prudent that the generating station should be operated to provide peaking support to the grid. Accordingly, it was direct to provide 1.5 hours of peaking in two slots of morning &amp; evening</t>
  </si>
  <si>
    <t xml:space="preserve">In clause 19 to 23 of CERC Order dated 24/06/2014 in Petition No 228/GT/2013, it has been delibrated that  the completion of upstream Parbati-II HEP has been delayed due to various reasons and the said project could not be made operational prior to the commissioning of Parbati-III. The tail race water of Parbati-II HEP would not be available for generation at this project and therefore, this generating station would operate as ROR scheme till the commissioning of upstream Parbati-II HEP, based on the fact that the live storage capacity of this project is only 1.28 MCM which is not sufficient to provide minimum three hours peaking with four units. </t>
  </si>
  <si>
    <t>334.3 M</t>
  </si>
  <si>
    <t>315.3 M</t>
  </si>
  <si>
    <t>490 MW</t>
  </si>
  <si>
    <r>
      <rPr>
        <b/>
        <sz val="11"/>
        <rFont val="Calibri"/>
        <family val="2"/>
      </rPr>
      <t xml:space="preserve">DURING 2014-15 : </t>
    </r>
    <r>
      <rPr>
        <sz val="11"/>
        <rFont val="Calibri"/>
        <family val="2"/>
      </rPr>
      <t xml:space="preserve">
1. OUTAGE OF U#1  W.E.F 26/03/2014 TO 20/04/2014 DUE TO ROTOR EARTH FAULT. 
2. OUTAGE OF U#1 W.E.F 23/08/2014 TO 11/08/2014 FOR INSPECTION OF UNDERWATER PARTS.
3. OUTAGE OF U#1 W.E.F 28/03/2015 TO 31/03/2015 FOR REPAIR OF STATOR WINDING. </t>
    </r>
    <r>
      <rPr>
        <b/>
        <sz val="11"/>
        <rFont val="Calibri"/>
        <family val="2"/>
      </rPr>
      <t>UNIT RESTORED ON 26/07/2016.</t>
    </r>
    <r>
      <rPr>
        <sz val="11"/>
        <rFont val="Calibri"/>
        <family val="2"/>
      </rPr>
      <t xml:space="preserve">
4. OUTAGE OF U#3 W.E.F 13/05/2014 TO 18/11/2014 DUE TO R-PHASE TRANSFORMER SHIFTED TO UNIT#4
5. OUTAGE OF U#4 W.E.F 07/06/2014 TO 09/10/2014 FOR REPAIR OF UNDERWATER PARTS.
6. COMPLETE SHUTDOWN  OF POWER STATION W.E.F 19/11/2014 TO 02/02/2015  DUE TO RECTIFICATION OF  WATER LEAKAGE FROM  WATER CONDUCTOR  SYSTEM &amp; PRESSURE SHAFTS.</t>
    </r>
  </si>
  <si>
    <r>
      <rPr>
        <b/>
        <sz val="11"/>
        <rFont val="Calibri"/>
        <family val="2"/>
      </rPr>
      <t>DURING 2015-16: 
1. OUTAGE OF U#1  W.E.F 28/03/2015 FOR REPAIR OF STATOR WINDING.</t>
    </r>
    <r>
      <rPr>
        <sz val="11"/>
        <rFont val="Calibri"/>
        <family val="2"/>
      </rPr>
      <t xml:space="preserve">
2. U#2 W.E.F 26-MAR-2015 TO 07-APR-2015 DUE TO EXCESSIVE LEAKAGE FROM EXPANSION JOINT AT DOWNSTREAM OF MIV.
3. U#2 W.E.F 18-MAY-2015 TO 05-JUN-2015 FOR RECTIFICATION OF HIGH LGB PAD TEMPERATURE.
4. COMPLETE SHUTDWON OF POWER STTAION W.E.F 18-JUL-2015 TO 22-JUL-2015  DUE TO HIGH SILT IN HRT AND CHOKING OF COOLING WATER SYSTEM  DUE TO FLASH FLOOD &amp; CLOUD BURST.
5. U#2 W.E.F 27-AUG-2015 TO 31-AUG-2015 DUE TO STATOR EARTH FAULT.
6. U#3 W.E.F 14-AUG-2015 TO 28-AUG-2015 DUE TO SHEAR PIN BROKEN &amp; HIGH LGB VIBRATIONS.
7. U#4 W.E.F 22-AUG-2015 TO 27-AUG-2015 DUE TO INSPECTION OF UNDERWATER PARTS(ABNORMAL SOUND).
8. U#3 W.E.F 25-SEP-2015 TO 30-SEP-2015 FOR DISMANTLING OF UAT.
9. COMPLETE SHUTDOWN  OF POWER STATION W.E.F 15-DEC-2015 TO 04-FEB-2016  FOR REPAIR OF PRESSURE SHAFT .
</t>
    </r>
  </si>
  <si>
    <r>
      <rPr>
        <b/>
        <sz val="11"/>
        <rFont val="Calibri"/>
        <family val="2"/>
      </rPr>
      <t xml:space="preserve">DURING 2016-17: </t>
    </r>
    <r>
      <rPr>
        <sz val="11"/>
        <rFont val="Calibri"/>
        <family val="2"/>
      </rPr>
      <t xml:space="preserve">
</t>
    </r>
    <r>
      <rPr>
        <b/>
        <sz val="11"/>
        <rFont val="Calibri"/>
        <family val="2"/>
      </rPr>
      <t>1. U#1 RESTORED ON 26/07/2016, WHICH WAS UNDER OUTAGE FROM 28/03/2015 FOR REPAIR OF STATOR WINDING.</t>
    </r>
    <r>
      <rPr>
        <sz val="11"/>
        <rFont val="Calibri"/>
        <family val="2"/>
      </rPr>
      <t xml:space="preserve">
2. U#1 W.E.F 24-AUG-2016 TO 02-JUN-2016 DUE TO HIGH UGB PAD TEMPERATURE.
3. U#3 W.E.F 18-JUL-2016 TO 20-JUL-2016 , FROM 19-AUG-2016 TO 20-AUG-2016  &amp; FROM 21-SEP-2016 TO 24-SEP-2016 DUE TO SHEAR PIN FAILURE.
4. U#4 W.E.F 19-AUG-2016 TO 21-AUG-2016  &amp; FROM 30-AUG-2016 TO 31-AUG-2016 DUE TO SHEAR PIN FAILURE.
</t>
    </r>
  </si>
  <si>
    <t>#</t>
  </si>
  <si>
    <t># Major Outages impacting PAF are as Under:</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</si>
  <si>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</si>
  <si>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</si>
  <si>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</si>
  <si>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</si>
  <si>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</si>
  <si>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</si>
  <si>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</si>
  <si>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</si>
  <si>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</si>
  <si>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</si>
  <si>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</si>
  <si>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</si>
  <si>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</si>
  <si>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</si>
  <si>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</si>
  <si>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Debt at the end of the year (Rs. Crore)</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</si>
  <si>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</si>
  <si>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</si>
  <si>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</si>
  <si>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</si>
  <si>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</si>
  <si>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</si>
  <si>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</si>
  <si>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</si>
  <si>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Crores)</t>
  </si>
  <si>
    <t>2. The capital cost sl no. 23 &amp; equity at sl no. 21 has been considered as closing equity &amp; capital cost respectively as on 31st March of respective year.</t>
  </si>
  <si>
    <t>3. The billing for the period 2014-19 is being carried out based on allowed AFC for 2013-14 converted pro-rata for 365 days.</t>
  </si>
  <si>
    <t>1. The data at Sl No. 20 to 27 has been filled based on CERC ADHOC tariff order dated 28.03.2016. The final tariff order yet to be issued by CERC.</t>
  </si>
  <si>
    <t>NA</t>
  </si>
  <si>
    <t>Profit/ loss before tax(Rs. Crore)</t>
  </si>
  <si>
    <t>Revenue   realisation   after   tax (Rs. Crore) #</t>
  </si>
  <si>
    <t>4. # NHPC calculate Corporate Tax as a whole after considering all the admissible deductions, exemptions etc. as per Income Tax Act. Therefore unitwise calculation has not been made.</t>
  </si>
  <si>
    <t>April</t>
  </si>
  <si>
    <t>May</t>
  </si>
  <si>
    <t>June</t>
  </si>
  <si>
    <t>July</t>
  </si>
  <si>
    <t>August</t>
  </si>
  <si>
    <t>September</t>
  </si>
  <si>
    <t>October</t>
  </si>
  <si>
    <t>November</t>
  </si>
  <si>
    <t>December</t>
  </si>
  <si>
    <t>January</t>
  </si>
  <si>
    <t>February</t>
  </si>
  <si>
    <t>March</t>
  </si>
  <si>
    <t>Annual</t>
  </si>
  <si>
    <t>DETAILS OF OPERATION AND MAINTENANCE EXPENSES</t>
  </si>
  <si>
    <t>Name of the Company : NHPC Ltd</t>
  </si>
  <si>
    <t>Name of Power Station:  PARBATI III POWER STATION</t>
  </si>
  <si>
    <t>Sl. No.</t>
  </si>
  <si>
    <t>ITEMS</t>
  </si>
  <si>
    <t xml:space="preserve"> </t>
  </si>
  <si>
    <t>(A)</t>
  </si>
  <si>
    <t>Breakup of O&amp;M Expenses</t>
  </si>
  <si>
    <t xml:space="preserve">Consumption of stores &amp; spares </t>
  </si>
  <si>
    <t>Repair &amp; Maintenance</t>
  </si>
  <si>
    <t>For Dam,Intake,WCS,De-silting chamber</t>
  </si>
  <si>
    <t>For Power House and all other works</t>
  </si>
  <si>
    <t>Sub-Total (Repair and Maintenance)</t>
  </si>
  <si>
    <t xml:space="preserve">Insurance </t>
  </si>
  <si>
    <t>Security  Expenses</t>
  </si>
  <si>
    <t>Administrative Expenses</t>
  </si>
  <si>
    <t xml:space="preserve">Rent  </t>
  </si>
  <si>
    <t xml:space="preserve">Electricity charges  </t>
  </si>
  <si>
    <t xml:space="preserve">Travelling &amp; Conveyance  </t>
  </si>
  <si>
    <t>Telephone, Telex &amp; Postage   (Communication)</t>
  </si>
  <si>
    <t>Advertisement</t>
  </si>
  <si>
    <t>Donation</t>
  </si>
  <si>
    <t xml:space="preserve">Entertainment </t>
  </si>
  <si>
    <t>Sub-total (Administrative expenses)</t>
  </si>
  <si>
    <t>Employee Cost</t>
  </si>
  <si>
    <t>6.1a</t>
  </si>
  <si>
    <t>Salaries,wages &amp; allow. -Project</t>
  </si>
  <si>
    <t xml:space="preserve">Staff welfare expenses </t>
  </si>
  <si>
    <t>Productivity Linked incentive</t>
  </si>
  <si>
    <t>VRS-Ex-gratia</t>
  </si>
  <si>
    <t>Ex-gratia</t>
  </si>
  <si>
    <t>Performance related pay (PRP)</t>
  </si>
  <si>
    <t>Sub-total (Employee Cost)</t>
  </si>
  <si>
    <t>Loss of Store</t>
  </si>
  <si>
    <t xml:space="preserve">Allocation of CO Office expenses </t>
  </si>
  <si>
    <t>Others  (Specify items)</t>
  </si>
  <si>
    <t>Total (1 to 10)</t>
  </si>
  <si>
    <t>Revenue /Recoveries</t>
  </si>
  <si>
    <t>Net Expenses</t>
  </si>
  <si>
    <t>Capital spares consumed not included in A(1) above and not claimed/allowed by commission for capitalisation</t>
  </si>
  <si>
    <t xml:space="preserve">Name of Power Station: </t>
  </si>
  <si>
    <t>PARBATI III POWER STATION</t>
  </si>
  <si>
    <t>Reason of variances 2013-14 &amp; 2014-15</t>
  </si>
  <si>
    <t>Two units of Parbati III was commissioned on 24th March 2014 &amp; IIIrd unit on 30th March 2014 therfore expenditure is lower side in 2013-14. However, expenditure increased due to deployment of outsourced staff for operation of Dams, purchase of necessary consumables .</t>
  </si>
  <si>
    <t>Two units of Parbati III was commissioned on 24th March 2014 &amp; IIIrd unit on 30th March 2014 therfore expenditure is lower side in 2013-14.. However expenditure increased due to deployment of outsourced staff for PH, purchase of essential consumables for PH and expenditure on annual maintt. of machines.</t>
  </si>
  <si>
    <t>Mega insurance policy has been taken in 2014-15 and therefore expenditure increased</t>
  </si>
  <si>
    <t>Exp before transfer to EDC is 1.66cr in 2013-14 and it increased in 2014-15 due to increase in Security perosonnel for watch and ward of assets handed over to project by contractor after commsioning.</t>
  </si>
  <si>
    <t>Exp before transfer to EDC 2.48 Crore in 2013-14 and wtinin the range of 10%</t>
  </si>
  <si>
    <t>Exp before transfer to EDC 2.85 Crore in 2013-14 and wtinin the range of 10%</t>
  </si>
  <si>
    <t>Exp before transfer to EDC 52 lacs in 2013-14 and increased due to hike in DArates , Hotel entitledment  and conveyence charges</t>
  </si>
  <si>
    <t>Exp before transfer to EDC 43 lacs in 2013-14 and wtinin the range of 10%</t>
  </si>
  <si>
    <t>Variance within 10%</t>
  </si>
  <si>
    <t>Vary due decrease/ increase in nos of Chief Engineers and above.</t>
  </si>
  <si>
    <t>Exp before transfer to EDC 28Crore in 2013-14 and wtinin the range of 10%</t>
  </si>
  <si>
    <t>Expenditure increased more than 10% due to increase in Medical reimbursement and cost of medicine ( for detailed see below)</t>
  </si>
  <si>
    <t>Expenditure depend rate of PLI fixed by CO &amp; nos of empolyees in the project</t>
  </si>
  <si>
    <t>01 case of  VRS  in 2014-15</t>
  </si>
  <si>
    <t>Expenditure depend upon the rating of NHPC,  KPA and nos of empolyees in the project</t>
  </si>
  <si>
    <t xml:space="preserve">Allocation given by CO </t>
  </si>
  <si>
    <t>See below</t>
  </si>
  <si>
    <t>Reason of variances 2014-15 &amp; 2015-16</t>
  </si>
  <si>
    <t>Exp increased due to  1) Repair of diversion tunnel for Rs.5.5lacs . 2) Repair of HRT for Rs. 4lacs. 3) Repair of civil HM work for Rs.10lacs.4) Hiring of raft  fro dam. 5) General Increase in minimum wage rate of workers deployed for operation and maintt. of Dam. These all expenditure are essential for soomth running of water conductor system.</t>
  </si>
  <si>
    <t>Expenditure increased due to 1) Purchase of additional various consumables for PH viz. prime servo oil of Rs.44lacs, purchase of pressure switch, rotor lifting bolts , coupling capcitors and others spares of worth Rs.26lacs. 2) expenditure of annual maintt. Of Rs.45lacs  3) expenditure on other works viz. development of area around D-type qtrs for Rs4lacs., repair of store shed at sallah for Rs.4.5lacs, repair and manitt of store nead admn building for Rs.5.5lacs and purchase of misc items for office of Rs.3lacs.4) expenditure also increased due to hike in minimum wage paid to worker deployed for operation maintt. amd upkeeping of power house.These all expenditure are essential for the smooth running of Power house.</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</si>
  <si>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</si>
  <si>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Expenditure increased due to deployment of CISF for the watch and ward of Project after commisioning  as per the guidelines of Government.</t>
  </si>
  <si>
    <t>Electrcity charges increased due to deployemnt of CISFi.e. Electricity used by CISF for office and security posts etc.</t>
  </si>
  <si>
    <t>within 10% variance</t>
  </si>
  <si>
    <t>Expenditure increased due to huge increase in tendering. Increase in tendering leads to higher expenditure under the head advertisement tenders. These tenders were floated to complete the work of Add cap and to procure the intitial spares</t>
  </si>
  <si>
    <t>Decrease due to Reduction in  RETIRED EMPLOYEES MEDICAL BENEFIT ACTUARIAL VALUATION PROVISION and medical expenses in comparison to 2014-15</t>
  </si>
  <si>
    <t>No of employees opted for VRS in 2015-16 is more as compared to 2014-15.</t>
  </si>
  <si>
    <t>This expenditure of Rs 10,96,926/-was incurred for repair of larji behali bye pass road in 2015-16 (Expenditure on Assets not belonging to Corporation). This road is vital to the project and alternate to access the project in case blockade of main road .                                                                                 This expenditure of Rs 75,79,107/-pertains to foregn exchange payments and reinstatement of foreign exhange liabilities in books on each balance sheet date. Amount may vary depending upon the foregn exhange rate at the time of payments or on balancesheet date</t>
  </si>
  <si>
    <t xml:space="preserve"> Rs 5723089/- was realised on account of ERV gain. Amount may vary depending upon the foregn exhange rate at the time of payments or on balancesheet date.  Increase in Other Income on account of  other miscellaneous incomes.</t>
  </si>
  <si>
    <t>Variance (%)</t>
  </si>
  <si>
    <t>Reason of variances 2015-16 &amp; 2016-17</t>
  </si>
  <si>
    <t>Store and spares of 1.19crore have been purchased for the smooth functioning of PH which are detailed below:  HIGH HOLE SAW CUTTER BIT COMPLETE 3/4 INCH,TEFLON TAPE, HACK SAW FRAME, DIGITAL CARD, INTERRUPTGENERATORMODUL, WELDING ELECTRODE SS , FILTER ELEMENT T LINE , CYLINDER HP 3 T LINE, CAP ASSEMBLY CRANKPIN, RUBBER CORD DIA, COTTON CUTTING BANYAN CLOTH, DIGITAL CARDs, MDL 69203YB2BA UNS 2662,PULSE COUPLING STAGE,UN-0096A, AC-DC SUPPLY MODULE UNC4664AV1 69203PZ1AA,POTENTIAL SEPERATING UNIT,PANEL METER WITH CONTROL UNIT RIA45,PAINT IN PH,LOG BOOK FOR GSU TRANSFORMER PANELREFILLING CYLINDER OF OXYGEN CYLINDER,INSERT SOCKET 105MM AF M - 105MM AF F, SOCKET LENGTH,</t>
  </si>
  <si>
    <t>Exp in 2015-16 was increased due to  1) Repair of diversion tunnel for Rs.5.5lacs . 2) Repair of HRT for Rs. 4lacs. 3) Repair of civil HM work for Rs.10lacs.4) Hiring of raft  fro dam. 5) General Increase in minimum wage rate of workers deployed for operation and maintt. of Dam which was not required in the year 2016-17.</t>
  </si>
  <si>
    <t>Expenditure increased due to 1) Additional maintt. Exp of machines  of Rs.33lacs. 2) Additional AMC of electrical installation equipments viz AC etc.of Rs.11lacs.3) upgrading of local area network of Rs.3lacs. General increase in the maintt. Of electrical installation inclusive of AMC of DG sets, UPS etc. .4) expenditure also increased due to hike in minimum wage paid to worker deployed for operation maintt. amd upkeeping of power house.These all expenditure are essential for the smooth running of Power house.</t>
  </si>
  <si>
    <t xml:space="preserve"> Mainly expenditure increased due to revision of payscale  wef Jan-2016 in r/o CISF</t>
  </si>
  <si>
    <t>Mainly expenditure increase under Misc public relation incurred for maintaining good rapport with State officials.</t>
  </si>
  <si>
    <t>Exp increased due to provsioning of 3months exp of salary on account of wage revision from Jan-17</t>
  </si>
  <si>
    <t>Project commissioning awad is also included in 2015-16 exp. Therefore there is large variance  between 2015-16 and 2016-17(  for detail see below)</t>
  </si>
  <si>
    <t>Increase due to payment of arear of PLGI at revised rate from F.Y 2010-11 to F.Y 2013-14 and provision of PLGI for Q4 of FY 2016-17 made on revised pay</t>
  </si>
  <si>
    <t>NO VRS case in 2016-17</t>
  </si>
  <si>
    <t>Exp. mainly increased on account of dedication of Parbati-III To Nation by Honable P.M in Oct-16</t>
  </si>
</sst>
</file>

<file path=xl/styles.xml><?xml version="1.0" encoding="utf-8"?>
<styleSheet xmlns="http://schemas.openxmlformats.org/spreadsheetml/2006/main">
  <numFmts count="8">
    <numFmt numFmtId="43" formatCode="_ * #,##0.00_ ;_ * \-#,##0.00_ ;_ * &quot;-&quot;??_ ;_ @_ "/>
    <numFmt numFmtId="164" formatCode="###0;###0"/>
    <numFmt numFmtId="165" formatCode="###0.0;###0.0"/>
    <numFmt numFmtId="166" formatCode="0.0"/>
    <numFmt numFmtId="167" formatCode="0.0000"/>
    <numFmt numFmtId="168" formatCode="mmm\-yyyy"/>
    <numFmt numFmtId="169" formatCode="_(* #,##0_);_(* \(#,##0\);_(* &quot;-&quot;??_);_(@_)"/>
    <numFmt numFmtId="170" formatCode="_(* #,##0.00_);_(* \(#,##0.00\);_(* &quot;-&quot;??_);_(@_)"/>
  </numFmts>
  <fonts count="36">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0"/>
      <name val="Tahoma"/>
      <family val="2"/>
    </font>
    <font>
      <b/>
      <sz val="10"/>
      <name val="Tahoma"/>
      <family val="2"/>
    </font>
    <font>
      <b/>
      <sz val="11"/>
      <name val="Tahoma"/>
      <family val="2"/>
    </font>
    <font>
      <b/>
      <sz val="11"/>
      <name val="Calibri"/>
      <family val="2"/>
    </font>
    <font>
      <sz val="10"/>
      <color rgb="FF000000"/>
      <name val="Times New Roman"/>
      <family val="1"/>
    </font>
    <font>
      <sz val="12"/>
      <color rgb="FF000000"/>
      <name val="Times New Roman"/>
      <family val="1"/>
    </font>
    <font>
      <i/>
      <sz val="12"/>
      <name val="Arial"/>
      <family val="2"/>
    </font>
    <font>
      <sz val="15"/>
      <name val="Calibri"/>
      <family val="2"/>
    </font>
    <font>
      <b/>
      <sz val="12"/>
      <name val="Tahoma"/>
      <family val="2"/>
    </font>
    <font>
      <sz val="12"/>
      <name val="Tahoma"/>
      <family val="2"/>
    </font>
    <font>
      <b/>
      <sz val="10"/>
      <color indexed="12"/>
      <name val="Rupee Foradian"/>
      <family val="2"/>
    </font>
    <font>
      <b/>
      <sz val="10"/>
      <color theme="1"/>
      <name val="Arial"/>
      <family val="2"/>
    </font>
    <font>
      <b/>
      <sz val="10"/>
      <color theme="1"/>
      <name val="Rupee Foradian"/>
      <family val="2"/>
    </font>
    <font>
      <sz val="10"/>
      <name val="Arial"/>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0" fontId="26" fillId="0" borderId="0"/>
    <xf numFmtId="0" fontId="2" fillId="0" borderId="0"/>
    <xf numFmtId="0" fontId="2" fillId="0" borderId="0"/>
    <xf numFmtId="0" fontId="35" fillId="0" borderId="0"/>
    <xf numFmtId="170" fontId="2" fillId="0" borderId="0" applyFont="0" applyFill="0" applyBorder="0" applyAlignment="0" applyProtection="0"/>
    <xf numFmtId="0" fontId="1" fillId="0" borderId="0"/>
    <xf numFmtId="0" fontId="1" fillId="0" borderId="0"/>
  </cellStyleXfs>
  <cellXfs count="275">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6"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7"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0" fontId="9" fillId="0" borderId="0" xfId="0" applyFont="1" applyFill="1" applyBorder="1" applyAlignment="1">
      <alignment horizontal="center" vertical="top" wrapText="1"/>
    </xf>
    <xf numFmtId="167" fontId="9" fillId="0" borderId="8" xfId="0" applyNumberFormat="1" applyFont="1" applyFill="1" applyBorder="1" applyAlignment="1">
      <alignment horizontal="center" vertical="top" wrapText="1"/>
    </xf>
    <xf numFmtId="2" fontId="9" fillId="0" borderId="8" xfId="0" applyNumberFormat="1" applyFont="1" applyFill="1" applyBorder="1" applyAlignment="1">
      <alignment horizontal="center" vertical="top" wrapText="1"/>
    </xf>
    <xf numFmtId="0" fontId="26" fillId="0" borderId="0" xfId="1" applyFill="1" applyBorder="1" applyAlignment="1">
      <alignment horizontal="left" vertical="top"/>
    </xf>
    <xf numFmtId="0" fontId="26"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8"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6" fillId="2" borderId="8" xfId="0" applyFont="1" applyFill="1" applyBorder="1" applyAlignment="1">
      <alignment vertical="top" wrapText="1"/>
    </xf>
    <xf numFmtId="0" fontId="2" fillId="2" borderId="8" xfId="0" quotePrefix="1" applyFont="1" applyFill="1" applyBorder="1" applyAlignment="1">
      <alignment horizontal="center" vertical="top" wrapText="1"/>
    </xf>
    <xf numFmtId="0" fontId="2" fillId="2" borderId="8" xfId="0" quotePrefix="1" applyFont="1" applyFill="1" applyBorder="1" applyAlignment="1">
      <alignment horizontal="center" vertical="center" wrapText="1"/>
    </xf>
    <xf numFmtId="0" fontId="0" fillId="2" borderId="8" xfId="0" applyFill="1" applyBorder="1" applyAlignment="1">
      <alignment horizontal="center" vertical="center" wrapText="1"/>
    </xf>
    <xf numFmtId="0" fontId="26" fillId="0" borderId="8" xfId="0" quotePrefix="1"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8" xfId="0" quotePrefix="1" applyFont="1" applyFill="1" applyBorder="1" applyAlignment="1">
      <alignment horizontal="center" vertical="center" wrapText="1"/>
    </xf>
    <xf numFmtId="0" fontId="9" fillId="0" borderId="0" xfId="0" applyFont="1" applyFill="1" applyBorder="1" applyAlignment="1">
      <alignment horizontal="left" vertical="top" wrapText="1"/>
    </xf>
    <xf numFmtId="2" fontId="7" fillId="0"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top"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2" fontId="0" fillId="0" borderId="0" xfId="0" applyNumberFormat="1" applyFill="1" applyBorder="1" applyAlignment="1">
      <alignment horizontal="left" vertical="top"/>
    </xf>
    <xf numFmtId="0" fontId="10" fillId="0" borderId="0" xfId="0" applyFont="1" applyFill="1" applyBorder="1" applyAlignment="1">
      <alignment horizontal="left" vertical="top" wrapText="1"/>
    </xf>
    <xf numFmtId="0" fontId="0" fillId="0" borderId="10" xfId="0" applyFill="1" applyBorder="1" applyAlignment="1">
      <alignment vertical="top"/>
    </xf>
    <xf numFmtId="0" fontId="0" fillId="0" borderId="12" xfId="0" applyFill="1" applyBorder="1" applyAlignment="1">
      <alignment vertical="top"/>
    </xf>
    <xf numFmtId="0" fontId="0" fillId="0" borderId="11" xfId="0" applyFill="1" applyBorder="1" applyAlignment="1">
      <alignment vertical="top"/>
    </xf>
    <xf numFmtId="2" fontId="0" fillId="0" borderId="12" xfId="0" applyNumberFormat="1" applyFill="1" applyBorder="1" applyAlignment="1">
      <alignment horizontal="center" vertical="top"/>
    </xf>
    <xf numFmtId="0" fontId="27" fillId="0" borderId="0" xfId="0" applyFont="1" applyFill="1" applyBorder="1" applyAlignment="1">
      <alignment horizontal="left" vertical="center"/>
    </xf>
    <xf numFmtId="0" fontId="27" fillId="0" borderId="0" xfId="0" applyFont="1" applyFill="1" applyBorder="1" applyAlignment="1">
      <alignment horizontal="left" vertical="top"/>
    </xf>
    <xf numFmtId="0" fontId="10" fillId="0" borderId="0" xfId="0" applyFont="1" applyFill="1" applyBorder="1" applyAlignment="1">
      <alignment vertical="center"/>
    </xf>
    <xf numFmtId="0" fontId="10" fillId="0" borderId="0" xfId="0" applyFont="1" applyFill="1" applyBorder="1" applyAlignment="1">
      <alignment vertical="top"/>
    </xf>
    <xf numFmtId="0" fontId="21" fillId="0" borderId="0" xfId="0" applyFont="1" applyFill="1" applyBorder="1" applyAlignment="1">
      <alignment horizontal="left"/>
    </xf>
    <xf numFmtId="0" fontId="21" fillId="0" borderId="0" xfId="0" applyFont="1" applyFill="1" applyBorder="1" applyAlignment="1">
      <alignment vertical="top"/>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2" xfId="1" applyFont="1" applyFill="1" applyBorder="1" applyAlignment="1">
      <alignment vertical="top" wrapText="1"/>
    </xf>
    <xf numFmtId="0" fontId="3" fillId="0" borderId="11" xfId="1" applyFont="1" applyFill="1" applyBorder="1" applyAlignment="1">
      <alignment vertical="top" wrapText="1"/>
    </xf>
    <xf numFmtId="0" fontId="10" fillId="0" borderId="14" xfId="1" applyFont="1" applyFill="1" applyBorder="1" applyAlignment="1">
      <alignment horizontal="center" vertical="top" wrapText="1"/>
    </xf>
    <xf numFmtId="0" fontId="10" fillId="0" borderId="7" xfId="1" applyFont="1" applyFill="1" applyBorder="1" applyAlignment="1">
      <alignment vertical="top" wrapText="1"/>
    </xf>
    <xf numFmtId="0" fontId="3" fillId="0" borderId="8" xfId="1" applyFont="1" applyFill="1" applyBorder="1" applyAlignment="1">
      <alignment horizontal="center" vertical="top" wrapText="1"/>
    </xf>
    <xf numFmtId="164" fontId="21"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2" fontId="10" fillId="0" borderId="8" xfId="1" applyNumberFormat="1" applyFont="1" applyFill="1" applyBorder="1" applyAlignment="1">
      <alignment horizontal="center" vertical="top" wrapText="1"/>
    </xf>
    <xf numFmtId="0" fontId="3" fillId="0" borderId="2" xfId="1" applyFont="1" applyFill="1" applyBorder="1" applyAlignment="1">
      <alignment vertical="top" wrapText="1"/>
    </xf>
    <xf numFmtId="0" fontId="10" fillId="0" borderId="8" xfId="1" applyFont="1" applyFill="1" applyBorder="1" applyAlignment="1">
      <alignment horizontal="center" vertical="top" wrapText="1"/>
    </xf>
    <xf numFmtId="164" fontId="21" fillId="2" borderId="1" xfId="1" applyNumberFormat="1" applyFont="1" applyFill="1" applyBorder="1" applyAlignment="1">
      <alignment horizontal="center" vertical="top" wrapText="1"/>
    </xf>
    <xf numFmtId="0" fontId="10" fillId="2" borderId="2" xfId="1" applyFont="1" applyFill="1" applyBorder="1" applyAlignment="1">
      <alignment vertical="top" wrapText="1"/>
    </xf>
    <xf numFmtId="0" fontId="10" fillId="2" borderId="8" xfId="1" quotePrefix="1" applyFont="1" applyFill="1" applyBorder="1" applyAlignment="1">
      <alignment horizontal="center" vertical="center" wrapText="1"/>
    </xf>
    <xf numFmtId="2" fontId="10" fillId="2" borderId="8" xfId="1" quotePrefix="1" applyNumberFormat="1" applyFont="1" applyFill="1" applyBorder="1" applyAlignment="1">
      <alignment horizontal="center" vertical="center" wrapText="1"/>
    </xf>
    <xf numFmtId="2" fontId="10" fillId="2" borderId="8" xfId="1" applyNumberFormat="1" applyFont="1" applyFill="1" applyBorder="1" applyAlignment="1">
      <alignment horizontal="center" vertical="center" wrapText="1"/>
    </xf>
    <xf numFmtId="0" fontId="10" fillId="0" borderId="1" xfId="1" applyFont="1" applyFill="1" applyBorder="1" applyAlignment="1">
      <alignment horizontal="center" vertical="top" wrapText="1"/>
    </xf>
    <xf numFmtId="0" fontId="28" fillId="0" borderId="0" xfId="1" applyFont="1" applyFill="1" applyBorder="1" applyAlignment="1">
      <alignment horizontal="left" vertical="top"/>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0" fontId="10" fillId="0" borderId="0" xfId="0" applyFont="1" applyFill="1" applyBorder="1" applyAlignment="1">
      <alignment horizontal="center" vertical="top" wrapText="1"/>
    </xf>
    <xf numFmtId="0" fontId="9" fillId="0" borderId="8" xfId="0" applyFont="1" applyFill="1" applyBorder="1" applyAlignment="1">
      <alignment horizontal="left" vertical="top" wrapText="1"/>
    </xf>
    <xf numFmtId="166" fontId="22" fillId="0" borderId="8" xfId="0" applyNumberFormat="1" applyFont="1" applyBorder="1" applyAlignment="1">
      <alignment horizontal="center" vertical="center"/>
    </xf>
    <xf numFmtId="166" fontId="23" fillId="0" borderId="8" xfId="0" applyNumberFormat="1" applyFont="1" applyBorder="1" applyAlignment="1">
      <alignment horizontal="center" vertical="center"/>
    </xf>
    <xf numFmtId="2" fontId="24" fillId="0" borderId="8" xfId="0" applyNumberFormat="1" applyFont="1" applyBorder="1" applyAlignment="1">
      <alignment horizontal="center" vertical="center"/>
    </xf>
    <xf numFmtId="2" fontId="25" fillId="0" borderId="8" xfId="0" applyNumberFormat="1" applyFont="1" applyFill="1" applyBorder="1" applyAlignment="1">
      <alignment horizontal="center" vertical="top"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5" fillId="0" borderId="8" xfId="0" applyFont="1" applyFill="1" applyBorder="1" applyAlignment="1">
      <alignment horizontal="left" vertical="top"/>
    </xf>
    <xf numFmtId="0" fontId="26" fillId="2" borderId="10" xfId="0" applyFont="1" applyFill="1" applyBorder="1" applyAlignment="1">
      <alignment horizontal="center" vertical="top" wrapText="1"/>
    </xf>
    <xf numFmtId="0" fontId="0" fillId="2" borderId="12" xfId="0" applyFill="1" applyBorder="1" applyAlignment="1">
      <alignment horizontal="center" vertical="top" wrapText="1"/>
    </xf>
    <xf numFmtId="0" fontId="0" fillId="2" borderId="11" xfId="0" applyFill="1" applyBorder="1" applyAlignment="1">
      <alignment horizontal="center" vertical="top" wrapText="1"/>
    </xf>
    <xf numFmtId="0" fontId="17" fillId="0" borderId="8" xfId="0" applyFont="1" applyFill="1" applyBorder="1" applyAlignment="1">
      <alignment horizontal="left" vertical="top" wrapText="1"/>
    </xf>
    <xf numFmtId="0" fontId="17" fillId="2" borderId="8"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8" fillId="0" borderId="8" xfId="0" applyFont="1" applyFill="1" applyBorder="1" applyAlignment="1">
      <alignment horizontal="left" vertical="top" wrapText="1"/>
    </xf>
    <xf numFmtId="0" fontId="11" fillId="2" borderId="8" xfId="0" applyFont="1" applyFill="1" applyBorder="1" applyAlignment="1">
      <alignment horizontal="left" vertical="top" wrapText="1"/>
    </xf>
    <xf numFmtId="0" fontId="17" fillId="2" borderId="8" xfId="0" applyFont="1" applyFill="1" applyBorder="1" applyAlignment="1">
      <alignment horizontal="left" vertical="top" wrapText="1"/>
    </xf>
    <xf numFmtId="0" fontId="0" fillId="2" borderId="8" xfId="0" applyFill="1" applyBorder="1" applyAlignment="1">
      <alignment horizontal="left" vertical="center" wrapText="1"/>
    </xf>
    <xf numFmtId="0" fontId="17" fillId="0" borderId="8" xfId="0" applyFont="1" applyFill="1" applyBorder="1" applyAlignment="1">
      <alignment horizontal="center" vertical="top" wrapText="1"/>
    </xf>
    <xf numFmtId="0" fontId="2" fillId="0" borderId="8" xfId="0" applyFont="1" applyFill="1" applyBorder="1" applyAlignment="1">
      <alignment horizontal="center" vertical="top" wrapText="1"/>
    </xf>
    <xf numFmtId="0" fontId="0" fillId="0" borderId="8" xfId="0" applyFill="1" applyBorder="1" applyAlignment="1">
      <alignment horizontal="left" vertical="center" wrapText="1"/>
    </xf>
    <xf numFmtId="0" fontId="12" fillId="0" borderId="0" xfId="0" applyFont="1" applyFill="1" applyBorder="1" applyAlignment="1">
      <alignment horizontal="center" vertical="top"/>
    </xf>
    <xf numFmtId="2" fontId="18" fillId="2" borderId="10" xfId="0" applyNumberFormat="1" applyFont="1" applyFill="1" applyBorder="1" applyAlignment="1">
      <alignment horizontal="center" vertical="center" wrapText="1"/>
    </xf>
    <xf numFmtId="2" fontId="18" fillId="2" borderId="15" xfId="0" applyNumberFormat="1"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3" fillId="0" borderId="0" xfId="0" applyFont="1" applyFill="1" applyBorder="1" applyAlignment="1">
      <alignment horizontal="left" vertical="top" wrapText="1"/>
    </xf>
    <xf numFmtId="2" fontId="6" fillId="0" borderId="8" xfId="0" applyNumberFormat="1" applyFont="1" applyFill="1" applyBorder="1" applyAlignment="1">
      <alignment horizontal="center" vertical="top" wrapText="1"/>
    </xf>
    <xf numFmtId="0" fontId="6" fillId="0" borderId="8" xfId="0" applyFont="1" applyFill="1" applyBorder="1" applyAlignment="1">
      <alignment horizontal="center" vertical="top" wrapText="1"/>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1" xfId="0" applyFont="1" applyFill="1" applyBorder="1" applyAlignment="1">
      <alignment horizontal="left" vertical="top" wrapText="1"/>
    </xf>
    <xf numFmtId="0" fontId="10" fillId="0" borderId="0" xfId="0" applyFont="1" applyFill="1" applyBorder="1" applyAlignment="1">
      <alignment horizontal="left" vertical="center" wrapText="1"/>
    </xf>
    <xf numFmtId="0" fontId="21"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29" fillId="0" borderId="2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8" fillId="0" borderId="10"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1" xfId="0" applyFont="1" applyFill="1" applyBorder="1" applyAlignment="1">
      <alignment horizontal="left" vertical="top" wrapText="1"/>
    </xf>
    <xf numFmtId="0" fontId="4" fillId="0" borderId="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8"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3" xfId="0" applyFont="1" applyFill="1" applyBorder="1" applyAlignment="1">
      <alignment horizontal="left" vertical="center" wrapText="1"/>
    </xf>
    <xf numFmtId="0" fontId="3" fillId="0" borderId="10"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11" xfId="1" applyFont="1" applyFill="1" applyBorder="1" applyAlignment="1">
      <alignment horizontal="center" vertical="top" wrapText="1"/>
    </xf>
    <xf numFmtId="164" fontId="10" fillId="0" borderId="0" xfId="0" applyNumberFormat="1" applyFont="1" applyFill="1" applyBorder="1" applyAlignment="1">
      <alignment horizontal="left" vertical="top" wrapText="1"/>
    </xf>
    <xf numFmtId="168" fontId="3" fillId="0" borderId="10" xfId="1" applyNumberFormat="1" applyFont="1" applyFill="1" applyBorder="1" applyAlignment="1">
      <alignment horizontal="center" vertical="top" wrapText="1"/>
    </xf>
    <xf numFmtId="168" fontId="3" fillId="0" borderId="12" xfId="1" applyNumberFormat="1" applyFont="1" applyFill="1" applyBorder="1" applyAlignment="1">
      <alignment horizontal="center" vertical="top" wrapText="1"/>
    </xf>
    <xf numFmtId="168" fontId="3" fillId="0" borderId="11" xfId="1" applyNumberFormat="1" applyFont="1" applyFill="1" applyBorder="1" applyAlignment="1">
      <alignment horizontal="center" vertical="top" wrapText="1"/>
    </xf>
    <xf numFmtId="0" fontId="10" fillId="0" borderId="10" xfId="1" applyFont="1" applyFill="1" applyBorder="1" applyAlignment="1">
      <alignment horizontal="center" vertical="top" wrapText="1"/>
    </xf>
    <xf numFmtId="0" fontId="10" fillId="0" borderId="12" xfId="1" applyFont="1" applyFill="1" applyBorder="1" applyAlignment="1">
      <alignment horizontal="center" vertical="top" wrapText="1"/>
    </xf>
    <xf numFmtId="0" fontId="10" fillId="0" borderId="11" xfId="1" applyFont="1" applyFill="1" applyBorder="1" applyAlignment="1">
      <alignment horizontal="center" vertical="top" wrapText="1"/>
    </xf>
    <xf numFmtId="0" fontId="2" fillId="0" borderId="0" xfId="2" applyFont="1" applyFill="1" applyAlignment="1">
      <alignment horizontal="center"/>
    </xf>
    <xf numFmtId="0" fontId="3" fillId="0" borderId="0" xfId="2" applyFont="1" applyFill="1" applyBorder="1" applyAlignment="1">
      <alignment horizontal="left"/>
    </xf>
    <xf numFmtId="169" fontId="2" fillId="0" borderId="0" xfId="2" applyNumberFormat="1" applyFont="1" applyFill="1" applyBorder="1"/>
    <xf numFmtId="0" fontId="2" fillId="0" borderId="0" xfId="2" applyFont="1" applyFill="1" applyBorder="1"/>
    <xf numFmtId="0" fontId="2" fillId="0" borderId="0" xfId="2" applyFont="1" applyFill="1"/>
    <xf numFmtId="0" fontId="30" fillId="0" borderId="0" xfId="2" applyFont="1" applyFill="1" applyBorder="1" applyAlignment="1">
      <alignment horizontal="left"/>
    </xf>
    <xf numFmtId="169" fontId="30" fillId="0" borderId="0" xfId="2" applyNumberFormat="1" applyFont="1" applyFill="1" applyBorder="1" applyAlignment="1">
      <alignment horizontal="left"/>
    </xf>
    <xf numFmtId="169" fontId="31" fillId="0" borderId="0" xfId="2" applyNumberFormat="1" applyFont="1" applyFill="1" applyAlignment="1">
      <alignment horizontal="left"/>
    </xf>
    <xf numFmtId="0" fontId="31" fillId="0" borderId="0" xfId="2" applyFont="1" applyFill="1" applyAlignment="1">
      <alignment horizontal="left"/>
    </xf>
    <xf numFmtId="0" fontId="30" fillId="0" borderId="0" xfId="2" applyFont="1" applyFill="1" applyBorder="1" applyAlignment="1">
      <alignment horizontal="left" vertical="top"/>
    </xf>
    <xf numFmtId="0" fontId="31" fillId="0" borderId="0" xfId="2" applyFont="1" applyFill="1" applyBorder="1" applyAlignment="1">
      <alignment horizontal="left" vertical="top"/>
    </xf>
    <xf numFmtId="169" fontId="31" fillId="0" borderId="0" xfId="2" applyNumberFormat="1" applyFont="1" applyFill="1" applyBorder="1" applyAlignment="1">
      <alignment horizontal="left" vertical="top"/>
    </xf>
    <xf numFmtId="169" fontId="2" fillId="0" borderId="0" xfId="2" applyNumberFormat="1" applyFont="1" applyFill="1"/>
    <xf numFmtId="0" fontId="6" fillId="0" borderId="8" xfId="2" applyFont="1" applyFill="1" applyBorder="1" applyAlignment="1">
      <alignment horizontal="center" vertical="center" wrapText="1"/>
    </xf>
    <xf numFmtId="169" fontId="32" fillId="0" borderId="8" xfId="3" applyNumberFormat="1" applyFont="1" applyFill="1" applyBorder="1" applyAlignment="1" applyProtection="1">
      <alignment horizontal="center" vertical="center" wrapText="1"/>
      <protection locked="0"/>
    </xf>
    <xf numFmtId="1" fontId="32" fillId="0" borderId="8" xfId="3" applyNumberFormat="1" applyFont="1" applyFill="1" applyBorder="1" applyAlignment="1" applyProtection="1">
      <alignment horizontal="center" vertical="center" wrapText="1"/>
      <protection locked="0"/>
    </xf>
    <xf numFmtId="0" fontId="2" fillId="0" borderId="0" xfId="2" applyFont="1" applyFill="1" applyAlignment="1">
      <alignment vertical="center" wrapText="1"/>
    </xf>
    <xf numFmtId="0" fontId="6" fillId="0" borderId="17" xfId="2" applyFont="1" applyFill="1" applyBorder="1" applyAlignment="1">
      <alignment horizontal="center"/>
    </xf>
    <xf numFmtId="169" fontId="6" fillId="0" borderId="0" xfId="2" applyNumberFormat="1" applyFont="1" applyFill="1" applyBorder="1" applyAlignment="1">
      <alignment horizontal="center"/>
    </xf>
    <xf numFmtId="0" fontId="6" fillId="0" borderId="0" xfId="2" applyFont="1" applyFill="1" applyBorder="1" applyAlignment="1">
      <alignment horizontal="center"/>
    </xf>
    <xf numFmtId="0" fontId="6" fillId="0" borderId="8" xfId="2" applyFont="1" applyFill="1" applyBorder="1" applyAlignment="1">
      <alignment horizontal="center"/>
    </xf>
    <xf numFmtId="0" fontId="6" fillId="0" borderId="8" xfId="2" applyFont="1" applyFill="1" applyBorder="1"/>
    <xf numFmtId="169" fontId="2" fillId="0" borderId="8" xfId="2" applyNumberFormat="1" applyFont="1" applyFill="1" applyBorder="1"/>
    <xf numFmtId="0" fontId="2" fillId="0" borderId="8" xfId="2" applyFont="1" applyFill="1" applyBorder="1"/>
    <xf numFmtId="169" fontId="6" fillId="0" borderId="8" xfId="2" applyNumberFormat="1" applyFont="1" applyFill="1" applyBorder="1"/>
    <xf numFmtId="0" fontId="2" fillId="0" borderId="8" xfId="2" applyFont="1" applyFill="1" applyBorder="1" applyAlignment="1">
      <alignment horizontal="center"/>
    </xf>
    <xf numFmtId="0" fontId="6" fillId="0" borderId="0" xfId="2" applyFont="1" applyFill="1"/>
    <xf numFmtId="0" fontId="2" fillId="0" borderId="8" xfId="2" applyFont="1" applyFill="1" applyBorder="1" applyAlignment="1">
      <alignment horizontal="center" vertical="center"/>
    </xf>
    <xf numFmtId="0" fontId="2" fillId="0" borderId="8" xfId="2" applyFont="1" applyFill="1" applyBorder="1" applyAlignment="1">
      <alignment vertical="top" wrapText="1"/>
    </xf>
    <xf numFmtId="0" fontId="2" fillId="0" borderId="8" xfId="2" applyFont="1" applyFill="1" applyBorder="1" applyAlignment="1">
      <alignment wrapText="1"/>
    </xf>
    <xf numFmtId="0" fontId="2" fillId="0" borderId="0" xfId="2" applyFont="1" applyFill="1" applyAlignment="1">
      <alignment horizontal="center" vertical="center" wrapText="1"/>
    </xf>
    <xf numFmtId="0" fontId="3" fillId="0" borderId="0" xfId="2" applyFont="1" applyFill="1" applyBorder="1" applyAlignment="1">
      <alignment horizontal="center" vertical="center" wrapText="1"/>
    </xf>
    <xf numFmtId="0" fontId="30" fillId="0" borderId="0"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1" fillId="0" borderId="0" xfId="2" applyFont="1" applyFill="1" applyAlignment="1">
      <alignment horizontal="left" vertical="center" wrapText="1"/>
    </xf>
    <xf numFmtId="0" fontId="31" fillId="0" borderId="0" xfId="2" applyFont="1" applyFill="1" applyBorder="1" applyAlignment="1">
      <alignment horizontal="left" vertical="center" wrapText="1"/>
    </xf>
    <xf numFmtId="0" fontId="33" fillId="0" borderId="8" xfId="2" applyFont="1" applyFill="1" applyBorder="1" applyAlignment="1">
      <alignment horizontal="center" vertical="center" wrapText="1"/>
    </xf>
    <xf numFmtId="1" fontId="34" fillId="0" borderId="8" xfId="3" applyNumberFormat="1" applyFont="1" applyFill="1" applyBorder="1" applyAlignment="1" applyProtection="1">
      <alignment horizontal="center" vertical="center" wrapText="1"/>
      <protection locked="0"/>
    </xf>
    <xf numFmtId="0" fontId="6" fillId="0" borderId="10" xfId="2" applyFont="1" applyFill="1" applyBorder="1" applyAlignment="1">
      <alignment horizontal="center" vertical="center" wrapText="1"/>
    </xf>
    <xf numFmtId="0" fontId="6" fillId="0" borderId="8" xfId="2" applyFont="1" applyFill="1" applyBorder="1" applyAlignment="1">
      <alignment vertical="center" wrapText="1"/>
    </xf>
    <xf numFmtId="0" fontId="2" fillId="0" borderId="8" xfId="2" applyFont="1" applyFill="1" applyBorder="1" applyAlignment="1">
      <alignment vertical="center" wrapText="1"/>
    </xf>
    <xf numFmtId="169" fontId="2" fillId="0" borderId="8" xfId="2" applyNumberFormat="1" applyFont="1" applyFill="1" applyBorder="1" applyAlignment="1">
      <alignment vertical="center" wrapText="1"/>
    </xf>
    <xf numFmtId="0" fontId="2" fillId="0" borderId="8" xfId="4" applyNumberFormat="1" applyFont="1" applyFill="1" applyBorder="1" applyAlignment="1">
      <alignment vertical="center" wrapText="1"/>
    </xf>
    <xf numFmtId="169" fontId="6" fillId="0" borderId="8" xfId="2" applyNumberFormat="1" applyFont="1" applyFill="1" applyBorder="1" applyAlignment="1">
      <alignment vertical="center" wrapText="1"/>
    </xf>
    <xf numFmtId="169" fontId="2" fillId="0" borderId="8" xfId="2" applyNumberFormat="1" applyFont="1" applyFill="1" applyBorder="1" applyAlignment="1">
      <alignment horizontal="left" vertical="center" wrapText="1"/>
    </xf>
    <xf numFmtId="0" fontId="2" fillId="0" borderId="10" xfId="2" applyFont="1" applyFill="1" applyBorder="1" applyAlignment="1">
      <alignment horizontal="center" vertical="center" wrapText="1"/>
    </xf>
    <xf numFmtId="0" fontId="6" fillId="0" borderId="0" xfId="2" applyFont="1" applyFill="1" applyAlignment="1">
      <alignment vertical="center" wrapText="1"/>
    </xf>
    <xf numFmtId="0" fontId="2" fillId="0" borderId="0" xfId="2" applyFont="1" applyFill="1" applyAlignment="1">
      <alignment wrapText="1"/>
    </xf>
    <xf numFmtId="0" fontId="3" fillId="0" borderId="0" xfId="2" applyFont="1" applyFill="1" applyBorder="1" applyAlignment="1">
      <alignment wrapText="1"/>
    </xf>
    <xf numFmtId="0" fontId="4" fillId="0" borderId="0" xfId="2" applyFont="1" applyFill="1" applyBorder="1" applyAlignment="1">
      <alignment wrapText="1"/>
    </xf>
    <xf numFmtId="0" fontId="6" fillId="0" borderId="10"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10" xfId="2" applyFont="1" applyFill="1" applyBorder="1" applyAlignment="1">
      <alignment vertical="center"/>
    </xf>
    <xf numFmtId="0" fontId="2" fillId="0" borderId="8" xfId="2" applyFont="1" applyFill="1" applyBorder="1" applyAlignment="1">
      <alignment vertical="center"/>
    </xf>
    <xf numFmtId="169" fontId="2" fillId="0" borderId="8" xfId="2" applyNumberFormat="1" applyFont="1" applyFill="1" applyBorder="1" applyAlignment="1">
      <alignment vertical="center"/>
    </xf>
    <xf numFmtId="169" fontId="2" fillId="0" borderId="8" xfId="2" applyNumberFormat="1" applyFont="1" applyFill="1" applyBorder="1" applyAlignment="1">
      <alignment wrapText="1"/>
    </xf>
    <xf numFmtId="43" fontId="2" fillId="0" borderId="8" xfId="2" applyNumberFormat="1" applyFont="1" applyFill="1" applyBorder="1" applyAlignment="1">
      <alignment vertical="center"/>
    </xf>
    <xf numFmtId="0" fontId="2" fillId="0" borderId="8" xfId="4" applyNumberFormat="1" applyFont="1" applyFill="1" applyBorder="1" applyAlignment="1">
      <alignment vertical="top" wrapText="1"/>
    </xf>
    <xf numFmtId="169" fontId="6" fillId="0" borderId="8" xfId="2" applyNumberFormat="1" applyFont="1" applyFill="1" applyBorder="1" applyAlignment="1">
      <alignment vertical="center"/>
    </xf>
    <xf numFmtId="169" fontId="6" fillId="0" borderId="8" xfId="2" applyNumberFormat="1" applyFont="1" applyFill="1" applyBorder="1" applyAlignment="1">
      <alignment wrapText="1"/>
    </xf>
    <xf numFmtId="0" fontId="2" fillId="0" borderId="8" xfId="4" applyFont="1" applyBorder="1" applyAlignment="1">
      <alignment vertical="top" wrapText="1"/>
    </xf>
    <xf numFmtId="0" fontId="2" fillId="0" borderId="10" xfId="2" applyFont="1" applyFill="1" applyBorder="1" applyAlignment="1">
      <alignment vertical="center"/>
    </xf>
    <xf numFmtId="0" fontId="2" fillId="0" borderId="8" xfId="4" applyFont="1" applyFill="1" applyBorder="1" applyAlignment="1">
      <alignment vertical="top" wrapText="1"/>
    </xf>
    <xf numFmtId="0" fontId="2" fillId="0" borderId="10" xfId="2" applyFont="1" applyFill="1" applyBorder="1" applyAlignment="1">
      <alignment vertical="center" wrapText="1"/>
    </xf>
    <xf numFmtId="0" fontId="6" fillId="0" borderId="10" xfId="2" applyFont="1" applyFill="1" applyBorder="1"/>
    <xf numFmtId="49" fontId="2" fillId="0" borderId="8" xfId="2" applyNumberFormat="1" applyFont="1" applyFill="1" applyBorder="1" applyAlignment="1">
      <alignment wrapText="1"/>
    </xf>
    <xf numFmtId="0" fontId="2" fillId="0" borderId="20" xfId="2" applyFont="1" applyFill="1" applyBorder="1" applyAlignment="1">
      <alignment wrapText="1"/>
    </xf>
    <xf numFmtId="0" fontId="2" fillId="0" borderId="0" xfId="2" applyFont="1" applyFill="1" applyAlignment="1">
      <alignment horizontal="left" wrapText="1"/>
    </xf>
    <xf numFmtId="1" fontId="34" fillId="0" borderId="8" xfId="3" applyNumberFormat="1" applyFont="1" applyFill="1" applyBorder="1" applyAlignment="1" applyProtection="1">
      <alignment horizontal="left" vertical="center" wrapText="1"/>
      <protection locked="0"/>
    </xf>
    <xf numFmtId="0" fontId="2" fillId="0" borderId="8" xfId="2" applyFont="1" applyFill="1" applyBorder="1" applyAlignment="1">
      <alignment horizontal="left" wrapText="1"/>
    </xf>
    <xf numFmtId="0" fontId="6" fillId="0" borderId="8" xfId="2" applyFont="1" applyFill="1" applyBorder="1" applyAlignment="1">
      <alignment horizontal="left" vertical="center"/>
    </xf>
    <xf numFmtId="169" fontId="2" fillId="0" borderId="8" xfId="2" applyNumberFormat="1" applyFont="1" applyFill="1" applyBorder="1" applyAlignment="1">
      <alignment horizontal="left" vertical="center"/>
    </xf>
    <xf numFmtId="43" fontId="2" fillId="0" borderId="8" xfId="2" applyNumberFormat="1" applyFont="1" applyFill="1" applyBorder="1" applyAlignment="1">
      <alignment horizontal="left" vertical="center"/>
    </xf>
    <xf numFmtId="0" fontId="2" fillId="0" borderId="8" xfId="4" applyNumberFormat="1" applyFont="1" applyFill="1" applyBorder="1" applyAlignment="1">
      <alignment horizontal="left" vertical="center" wrapText="1"/>
    </xf>
    <xf numFmtId="0" fontId="2" fillId="0" borderId="8" xfId="2" applyFont="1" applyFill="1" applyBorder="1" applyAlignment="1">
      <alignment horizontal="left" vertical="center" wrapText="1"/>
    </xf>
    <xf numFmtId="169" fontId="6" fillId="0" borderId="8" xfId="2" applyNumberFormat="1" applyFont="1" applyFill="1" applyBorder="1" applyAlignment="1">
      <alignment horizontal="left" vertical="center"/>
    </xf>
    <xf numFmtId="169" fontId="6" fillId="0" borderId="8" xfId="2" applyNumberFormat="1" applyFont="1" applyFill="1" applyBorder="1" applyAlignment="1">
      <alignment horizontal="left" vertical="center" wrapText="1"/>
    </xf>
    <xf numFmtId="0" fontId="2" fillId="0" borderId="8" xfId="2" applyFont="1" applyFill="1" applyBorder="1" applyAlignment="1">
      <alignment horizontal="left" vertical="center"/>
    </xf>
    <xf numFmtId="0" fontId="2" fillId="0" borderId="8" xfId="4" applyFont="1" applyFill="1" applyBorder="1" applyAlignment="1">
      <alignment horizontal="left" vertical="center" wrapText="1"/>
    </xf>
    <xf numFmtId="169" fontId="2" fillId="0" borderId="0" xfId="5" applyNumberFormat="1" applyFont="1" applyFill="1" applyBorder="1" applyAlignment="1">
      <alignment horizontal="left" vertical="center" wrapText="1"/>
    </xf>
    <xf numFmtId="0" fontId="2" fillId="0" borderId="17" xfId="2" applyFont="1" applyFill="1" applyBorder="1" applyAlignment="1">
      <alignment horizontal="left" vertical="center" wrapText="1"/>
    </xf>
  </cellXfs>
  <cellStyles count="8">
    <cellStyle name="Comma 2" xfId="5"/>
    <cellStyle name="Normal" xfId="0" builtinId="0"/>
    <cellStyle name="Normal 2" xfId="1"/>
    <cellStyle name="Normal 2 2" xfId="6"/>
    <cellStyle name="Normal 2 3" xfId="7"/>
    <cellStyle name="Normal 3" xfId="2"/>
    <cellStyle name="Normal 4" xfId="4"/>
    <cellStyle name="Normal_Linkage BS Dec09"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M91"/>
  <sheetViews>
    <sheetView view="pageBreakPreview" zoomScaleNormal="100" zoomScaleSheetLayoutView="100" workbookViewId="0">
      <selection activeCell="N37" sqref="N37"/>
    </sheetView>
  </sheetViews>
  <sheetFormatPr defaultRowHeight="12.75"/>
  <cols>
    <col min="1" max="1" width="2.33203125" customWidth="1"/>
    <col min="2" max="2" width="6.5" style="19" customWidth="1"/>
    <col min="3" max="3" width="5.6640625" customWidth="1"/>
    <col min="4" max="4" width="24.5" customWidth="1"/>
    <col min="5" max="5" width="13.83203125" style="3" customWidth="1"/>
    <col min="6" max="10" width="13.83203125" customWidth="1"/>
  </cols>
  <sheetData>
    <row r="1" spans="2:10">
      <c r="I1" s="2" t="s">
        <v>26</v>
      </c>
    </row>
    <row r="2" spans="2:10">
      <c r="I2" s="18" t="s">
        <v>78</v>
      </c>
    </row>
    <row r="3" spans="2:10" ht="39" customHeight="1">
      <c r="B3" s="113" t="s">
        <v>66</v>
      </c>
      <c r="C3" s="113"/>
      <c r="D3" s="113"/>
      <c r="E3" s="113"/>
      <c r="F3" s="113"/>
      <c r="G3" s="113"/>
      <c r="H3" s="113"/>
      <c r="I3" s="113"/>
      <c r="J3" s="113"/>
    </row>
    <row r="4" spans="2:10" ht="8.25" customHeight="1">
      <c r="B4" s="114"/>
      <c r="C4" s="114"/>
      <c r="D4" s="114"/>
      <c r="E4" s="114"/>
      <c r="F4" s="114"/>
      <c r="G4" s="114"/>
      <c r="H4" s="114"/>
      <c r="I4" s="114"/>
      <c r="J4" s="115"/>
    </row>
    <row r="5" spans="2:10" ht="25.5" customHeight="1">
      <c r="B5" s="12"/>
      <c r="C5" s="116" t="s">
        <v>73</v>
      </c>
      <c r="D5" s="117"/>
      <c r="E5" s="15" t="s">
        <v>74</v>
      </c>
      <c r="F5" s="15" t="s">
        <v>75</v>
      </c>
      <c r="G5" s="15" t="s">
        <v>62</v>
      </c>
      <c r="H5" s="15" t="s">
        <v>76</v>
      </c>
      <c r="I5" s="15" t="s">
        <v>63</v>
      </c>
      <c r="J5" s="16" t="s">
        <v>64</v>
      </c>
    </row>
    <row r="6" spans="2:10" ht="20.100000000000001" customHeight="1">
      <c r="B6" s="13">
        <v>1</v>
      </c>
      <c r="C6" s="111" t="s">
        <v>0</v>
      </c>
      <c r="D6" s="111"/>
      <c r="E6" s="4"/>
      <c r="F6" s="118" t="s">
        <v>134</v>
      </c>
      <c r="G6" s="119"/>
      <c r="H6" s="119"/>
      <c r="I6" s="119"/>
      <c r="J6" s="120"/>
    </row>
    <row r="7" spans="2:10" ht="20.100000000000001" customHeight="1">
      <c r="B7" s="13">
        <v>2</v>
      </c>
      <c r="C7" s="111" t="s">
        <v>8</v>
      </c>
      <c r="D7" s="111"/>
      <c r="E7" s="4"/>
      <c r="F7" s="118" t="s">
        <v>135</v>
      </c>
      <c r="G7" s="119"/>
      <c r="H7" s="119"/>
      <c r="I7" s="119"/>
      <c r="J7" s="120"/>
    </row>
    <row r="8" spans="2:10" ht="27" customHeight="1">
      <c r="B8" s="13">
        <v>3</v>
      </c>
      <c r="C8" s="111" t="s">
        <v>10</v>
      </c>
      <c r="D8" s="111"/>
      <c r="E8" s="8" t="s">
        <v>11</v>
      </c>
      <c r="F8" s="121">
        <v>520</v>
      </c>
      <c r="G8" s="122"/>
      <c r="H8" s="122"/>
      <c r="I8" s="122"/>
      <c r="J8" s="123"/>
    </row>
    <row r="9" spans="2:10" ht="44.25" customHeight="1">
      <c r="B9" s="13">
        <v>4</v>
      </c>
      <c r="C9" s="111" t="s">
        <v>12</v>
      </c>
      <c r="D9" s="111"/>
      <c r="E9" s="4" t="s">
        <v>13</v>
      </c>
      <c r="F9" s="118" t="s">
        <v>130</v>
      </c>
      <c r="G9" s="119"/>
      <c r="H9" s="119"/>
      <c r="I9" s="119"/>
      <c r="J9" s="120"/>
    </row>
    <row r="10" spans="2:10" ht="20.100000000000001" customHeight="1">
      <c r="B10" s="13">
        <v>5</v>
      </c>
      <c r="C10" s="111" t="s">
        <v>14</v>
      </c>
      <c r="D10" s="111"/>
      <c r="E10" s="4"/>
      <c r="F10" s="118" t="s">
        <v>131</v>
      </c>
      <c r="G10" s="119"/>
      <c r="H10" s="119"/>
      <c r="I10" s="119"/>
      <c r="J10" s="120"/>
    </row>
    <row r="11" spans="2:10" ht="28.5" customHeight="1">
      <c r="B11" s="39">
        <v>6</v>
      </c>
      <c r="C11" s="112" t="s">
        <v>15</v>
      </c>
      <c r="D11" s="112"/>
      <c r="E11" s="40" t="s">
        <v>67</v>
      </c>
      <c r="F11" s="124">
        <v>0.98</v>
      </c>
      <c r="G11" s="125"/>
      <c r="H11" s="125"/>
      <c r="I11" s="125"/>
      <c r="J11" s="126"/>
    </row>
    <row r="12" spans="2:10" ht="20.100000000000001" customHeight="1">
      <c r="B12" s="13">
        <v>7</v>
      </c>
      <c r="C12" s="111" t="s">
        <v>16</v>
      </c>
      <c r="D12" s="111"/>
      <c r="E12" s="8" t="s">
        <v>17</v>
      </c>
      <c r="F12" s="25" t="s">
        <v>132</v>
      </c>
      <c r="G12" s="25" t="s">
        <v>132</v>
      </c>
      <c r="H12" s="25" t="s">
        <v>132</v>
      </c>
      <c r="I12" s="25" t="s">
        <v>132</v>
      </c>
      <c r="J12" s="25" t="s">
        <v>132</v>
      </c>
    </row>
    <row r="13" spans="2:10" ht="30" customHeight="1">
      <c r="B13" s="13">
        <v>8</v>
      </c>
      <c r="C13" s="111" t="s">
        <v>18</v>
      </c>
      <c r="D13" s="111"/>
      <c r="E13" s="8" t="s">
        <v>17</v>
      </c>
      <c r="F13" s="60" t="s">
        <v>150</v>
      </c>
      <c r="G13" s="60" t="s">
        <v>150</v>
      </c>
      <c r="H13" s="60" t="s">
        <v>150</v>
      </c>
      <c r="I13" s="60" t="s">
        <v>150</v>
      </c>
      <c r="J13" s="60" t="s">
        <v>150</v>
      </c>
    </row>
    <row r="14" spans="2:10" ht="30" customHeight="1">
      <c r="B14" s="13">
        <v>9</v>
      </c>
      <c r="C14" s="111" t="s">
        <v>19</v>
      </c>
      <c r="D14" s="111"/>
      <c r="E14" s="8" t="s">
        <v>17</v>
      </c>
      <c r="F14" s="60" t="s">
        <v>151</v>
      </c>
      <c r="G14" s="60" t="s">
        <v>151</v>
      </c>
      <c r="H14" s="60" t="s">
        <v>151</v>
      </c>
      <c r="I14" s="60" t="s">
        <v>151</v>
      </c>
      <c r="J14" s="60" t="s">
        <v>151</v>
      </c>
    </row>
    <row r="15" spans="2:10" ht="15" customHeight="1">
      <c r="B15" s="39">
        <v>10</v>
      </c>
      <c r="C15" s="129" t="s">
        <v>20</v>
      </c>
      <c r="D15" s="129"/>
      <c r="E15" s="63" t="s">
        <v>1</v>
      </c>
      <c r="F15" s="51" t="s">
        <v>137</v>
      </c>
      <c r="G15" s="49" t="s">
        <v>136</v>
      </c>
      <c r="H15" s="49" t="s">
        <v>133</v>
      </c>
      <c r="I15" s="49" t="s">
        <v>133</v>
      </c>
      <c r="J15" s="49" t="s">
        <v>133</v>
      </c>
    </row>
    <row r="16" spans="2:10" ht="15" customHeight="1">
      <c r="B16" s="39">
        <v>11</v>
      </c>
      <c r="C16" s="129" t="s">
        <v>21</v>
      </c>
      <c r="D16" s="129"/>
      <c r="E16" s="63" t="s">
        <v>1</v>
      </c>
      <c r="F16" s="51" t="s">
        <v>137</v>
      </c>
      <c r="G16" s="49" t="s">
        <v>136</v>
      </c>
      <c r="H16" s="49" t="s">
        <v>152</v>
      </c>
      <c r="I16" s="49" t="s">
        <v>152</v>
      </c>
      <c r="J16" s="49" t="s">
        <v>152</v>
      </c>
    </row>
    <row r="17" spans="1:13" ht="15" customHeight="1">
      <c r="B17" s="39">
        <v>12</v>
      </c>
      <c r="C17" s="129" t="s">
        <v>22</v>
      </c>
      <c r="D17" s="129"/>
      <c r="E17" s="64"/>
      <c r="F17" s="50"/>
      <c r="G17" s="50"/>
      <c r="H17" s="50"/>
      <c r="I17" s="50"/>
      <c r="J17" s="50"/>
    </row>
    <row r="18" spans="1:13" ht="42.75" customHeight="1">
      <c r="B18" s="65">
        <v>12.1</v>
      </c>
      <c r="C18" s="129" t="s">
        <v>23</v>
      </c>
      <c r="D18" s="129"/>
      <c r="E18" s="63" t="s">
        <v>7</v>
      </c>
      <c r="F18" s="52" t="s">
        <v>137</v>
      </c>
      <c r="G18" s="53"/>
      <c r="H18" s="53"/>
      <c r="I18" s="53"/>
      <c r="J18" s="53"/>
      <c r="K18" s="19"/>
    </row>
    <row r="19" spans="1:13" ht="42.75" customHeight="1">
      <c r="B19" s="65">
        <v>12.2</v>
      </c>
      <c r="C19" s="129" t="s">
        <v>24</v>
      </c>
      <c r="D19" s="129"/>
      <c r="E19" s="63" t="s">
        <v>7</v>
      </c>
      <c r="F19" s="52" t="s">
        <v>137</v>
      </c>
      <c r="G19" s="108" t="s">
        <v>138</v>
      </c>
      <c r="H19" s="109"/>
      <c r="I19" s="109"/>
      <c r="J19" s="110"/>
    </row>
    <row r="20" spans="1:13" ht="15" customHeight="1">
      <c r="B20" s="12"/>
      <c r="C20" s="111" t="s">
        <v>2</v>
      </c>
      <c r="D20" s="111"/>
      <c r="E20" s="4"/>
      <c r="F20" s="5"/>
      <c r="G20" s="5"/>
      <c r="H20" s="5"/>
      <c r="I20" s="5"/>
      <c r="J20" s="5"/>
    </row>
    <row r="21" spans="1:13" ht="15" customHeight="1">
      <c r="B21" s="13">
        <v>13</v>
      </c>
      <c r="C21" s="111" t="s">
        <v>3</v>
      </c>
      <c r="D21" s="111"/>
      <c r="E21" s="4"/>
      <c r="F21" s="5"/>
      <c r="G21" s="5"/>
      <c r="H21" s="5"/>
      <c r="I21" s="5"/>
      <c r="J21" s="5"/>
    </row>
    <row r="22" spans="1:13" ht="30" customHeight="1">
      <c r="B22" s="14">
        <v>13.1</v>
      </c>
      <c r="C22" s="127" t="s">
        <v>68</v>
      </c>
      <c r="D22" s="127"/>
      <c r="E22" s="8" t="s">
        <v>25</v>
      </c>
      <c r="F22" s="54" t="s">
        <v>137</v>
      </c>
      <c r="G22" s="58">
        <v>4.8099999999999996</v>
      </c>
      <c r="H22" s="58">
        <v>660.76312134999978</v>
      </c>
      <c r="I22" s="58">
        <v>643.00022999999987</v>
      </c>
      <c r="J22" s="58">
        <v>682.48810000000014</v>
      </c>
      <c r="M22" s="66"/>
    </row>
    <row r="23" spans="1:13" ht="30" customHeight="1">
      <c r="B23" s="14">
        <v>13.2</v>
      </c>
      <c r="C23" s="127" t="s">
        <v>69</v>
      </c>
      <c r="D23" s="127"/>
      <c r="E23" s="8" t="s">
        <v>25</v>
      </c>
      <c r="F23" s="54" t="s">
        <v>137</v>
      </c>
      <c r="G23" s="58">
        <v>4.78</v>
      </c>
      <c r="H23" s="58">
        <v>656.09352999999999</v>
      </c>
      <c r="I23" s="58">
        <v>640.92914680000013</v>
      </c>
      <c r="J23" s="58">
        <v>680.58488700000021</v>
      </c>
    </row>
    <row r="24" spans="1:13" ht="30" customHeight="1">
      <c r="B24" s="14">
        <v>13.3</v>
      </c>
      <c r="C24" s="127" t="s">
        <v>70</v>
      </c>
      <c r="D24" s="127"/>
      <c r="E24" s="8" t="s">
        <v>25</v>
      </c>
      <c r="F24" s="54" t="s">
        <v>137</v>
      </c>
      <c r="G24" s="61">
        <v>2.7005001000000002</v>
      </c>
      <c r="H24" s="58">
        <v>648.11369999999999</v>
      </c>
      <c r="I24" s="58">
        <v>631.54595949999998</v>
      </c>
      <c r="J24" s="58">
        <v>666.68486900000016</v>
      </c>
    </row>
    <row r="25" spans="1:13" ht="43.5" customHeight="1">
      <c r="B25" s="13">
        <v>14</v>
      </c>
      <c r="C25" s="127" t="s">
        <v>71</v>
      </c>
      <c r="D25" s="127"/>
      <c r="E25" s="8" t="s">
        <v>25</v>
      </c>
      <c r="F25" s="54" t="s">
        <v>137</v>
      </c>
      <c r="G25" s="58">
        <f>G22-G23</f>
        <v>2.9999999999999361E-2</v>
      </c>
      <c r="H25" s="58">
        <v>3.6113</v>
      </c>
      <c r="I25" s="58">
        <v>4.5748709399999754</v>
      </c>
      <c r="J25" s="58">
        <v>4.9041480000000233</v>
      </c>
    </row>
    <row r="26" spans="1:13" ht="30" customHeight="1">
      <c r="B26" s="39">
        <v>15</v>
      </c>
      <c r="C26" s="128" t="s">
        <v>77</v>
      </c>
      <c r="D26" s="128"/>
      <c r="E26" s="63" t="s">
        <v>25</v>
      </c>
      <c r="F26" s="54" t="s">
        <v>137</v>
      </c>
      <c r="G26" s="59" t="s">
        <v>139</v>
      </c>
      <c r="H26" s="59" t="s">
        <v>139</v>
      </c>
      <c r="I26" s="59" t="s">
        <v>139</v>
      </c>
      <c r="J26" s="59" t="s">
        <v>139</v>
      </c>
    </row>
    <row r="27" spans="1:13" ht="30" customHeight="1">
      <c r="B27" s="13">
        <v>16</v>
      </c>
      <c r="C27" s="127" t="s">
        <v>72</v>
      </c>
      <c r="D27" s="127"/>
      <c r="E27" s="8" t="s">
        <v>11</v>
      </c>
      <c r="F27" s="54" t="s">
        <v>137</v>
      </c>
      <c r="G27" s="60">
        <v>14.45</v>
      </c>
      <c r="H27" s="60">
        <v>180</v>
      </c>
      <c r="I27" s="60">
        <v>216.55</v>
      </c>
      <c r="J27" s="60">
        <v>274.17</v>
      </c>
    </row>
    <row r="29" spans="1:13">
      <c r="I29" s="2" t="s">
        <v>26</v>
      </c>
    </row>
    <row r="30" spans="1:13">
      <c r="B30" s="3"/>
      <c r="E30"/>
      <c r="I30" s="2" t="s">
        <v>9</v>
      </c>
    </row>
    <row r="31" spans="1:13">
      <c r="B31" s="3"/>
      <c r="E31"/>
    </row>
    <row r="32" spans="1:13" ht="20.25" customHeight="1">
      <c r="A32" s="17"/>
      <c r="B32" s="10"/>
      <c r="C32" s="131" t="s">
        <v>79</v>
      </c>
      <c r="D32" s="131"/>
      <c r="E32" s="27" t="s">
        <v>74</v>
      </c>
      <c r="F32" s="15" t="s">
        <v>75</v>
      </c>
      <c r="G32" s="15" t="s">
        <v>62</v>
      </c>
      <c r="H32" s="15" t="s">
        <v>76</v>
      </c>
      <c r="I32" s="15" t="s">
        <v>63</v>
      </c>
      <c r="J32" s="16" t="s">
        <v>64</v>
      </c>
    </row>
    <row r="33" spans="1:10" s="11" customFormat="1" ht="30" customHeight="1">
      <c r="A33" s="20"/>
      <c r="B33" s="21">
        <v>17</v>
      </c>
      <c r="C33" s="133" t="s">
        <v>27</v>
      </c>
      <c r="D33" s="133"/>
      <c r="E33" s="22"/>
      <c r="F33" s="22"/>
      <c r="G33" s="22"/>
      <c r="H33" s="22"/>
      <c r="I33" s="22"/>
      <c r="J33" s="22"/>
    </row>
    <row r="34" spans="1:10" s="11" customFormat="1" ht="30" customHeight="1">
      <c r="A34" s="23"/>
      <c r="B34" s="24">
        <v>17.100000000000001</v>
      </c>
      <c r="C34" s="133" t="s">
        <v>28</v>
      </c>
      <c r="D34" s="133"/>
      <c r="E34" s="25" t="s">
        <v>4</v>
      </c>
      <c r="F34" s="48">
        <v>0</v>
      </c>
      <c r="G34" s="48">
        <v>0</v>
      </c>
      <c r="H34" s="48">
        <v>478.05696759258791</v>
      </c>
      <c r="I34" s="48">
        <v>589.74018518516357</v>
      </c>
      <c r="J34" s="48">
        <v>418.404861111115</v>
      </c>
    </row>
    <row r="35" spans="1:10" s="11" customFormat="1" ht="30" customHeight="1">
      <c r="A35" s="23"/>
      <c r="B35" s="24">
        <v>17.2</v>
      </c>
      <c r="C35" s="133" t="s">
        <v>29</v>
      </c>
      <c r="D35" s="133"/>
      <c r="E35" s="25" t="s">
        <v>4</v>
      </c>
      <c r="F35" s="48">
        <v>0</v>
      </c>
      <c r="G35" s="48">
        <v>11.818750000005821</v>
      </c>
      <c r="H35" s="48">
        <v>256.24921296291581</v>
      </c>
      <c r="I35" s="48">
        <v>114.21736111111112</v>
      </c>
      <c r="J35" s="48">
        <v>41.243750000000006</v>
      </c>
    </row>
    <row r="36" spans="1:10" s="11" customFormat="1" ht="30" customHeight="1">
      <c r="A36" s="20"/>
      <c r="B36" s="62">
        <v>18</v>
      </c>
      <c r="C36" s="130" t="s">
        <v>5</v>
      </c>
      <c r="D36" s="130"/>
      <c r="E36" s="49" t="s">
        <v>7</v>
      </c>
      <c r="F36" s="56" t="s">
        <v>137</v>
      </c>
      <c r="G36" s="56" t="s">
        <v>137</v>
      </c>
      <c r="H36" s="55">
        <v>91.03</v>
      </c>
      <c r="I36" s="55">
        <v>200.47</v>
      </c>
      <c r="J36" s="55">
        <v>296.02999999999997</v>
      </c>
    </row>
    <row r="37" spans="1:10" s="11" customFormat="1" ht="30" customHeight="1">
      <c r="A37" s="20"/>
      <c r="B37" s="62">
        <v>19</v>
      </c>
      <c r="C37" s="130" t="s">
        <v>6</v>
      </c>
      <c r="D37" s="130"/>
      <c r="E37" s="49" t="s">
        <v>7</v>
      </c>
      <c r="F37" s="52" t="s">
        <v>137</v>
      </c>
      <c r="G37" s="52" t="s">
        <v>137</v>
      </c>
      <c r="H37" s="49">
        <v>80</v>
      </c>
      <c r="I37" s="49">
        <v>170</v>
      </c>
      <c r="J37" s="49">
        <v>225</v>
      </c>
    </row>
    <row r="39" spans="1:10" ht="15" customHeight="1">
      <c r="B39" s="134" t="s">
        <v>80</v>
      </c>
      <c r="C39" s="134"/>
      <c r="D39" s="134"/>
      <c r="E39" s="134"/>
      <c r="F39" s="134"/>
      <c r="G39" s="134"/>
      <c r="H39" s="134"/>
      <c r="I39" s="134"/>
      <c r="J39" s="134"/>
    </row>
    <row r="40" spans="1:10" ht="15" customHeight="1">
      <c r="B40" s="31"/>
      <c r="C40" s="31"/>
      <c r="D40" s="31"/>
      <c r="E40" s="31"/>
      <c r="F40" s="31"/>
      <c r="G40" s="31"/>
      <c r="H40" s="31"/>
      <c r="I40" s="31"/>
      <c r="J40" s="31"/>
    </row>
    <row r="41" spans="1:10" ht="38.25" customHeight="1">
      <c r="B41" s="131" t="s">
        <v>84</v>
      </c>
      <c r="C41" s="131"/>
      <c r="D41" s="16" t="s">
        <v>79</v>
      </c>
      <c r="E41" s="139" t="s">
        <v>65</v>
      </c>
      <c r="F41" s="140"/>
      <c r="G41" s="16" t="s">
        <v>84</v>
      </c>
      <c r="H41" s="16" t="s">
        <v>79</v>
      </c>
      <c r="I41" s="131" t="s">
        <v>65</v>
      </c>
      <c r="J41" s="131"/>
    </row>
    <row r="42" spans="1:10" ht="15" customHeight="1">
      <c r="B42" s="132" t="s">
        <v>30</v>
      </c>
      <c r="C42" s="132"/>
      <c r="D42" s="32" t="s">
        <v>31</v>
      </c>
      <c r="E42" s="135">
        <v>10.91</v>
      </c>
      <c r="F42" s="136"/>
      <c r="G42" s="6" t="s">
        <v>32</v>
      </c>
      <c r="H42" s="6" t="s">
        <v>31</v>
      </c>
      <c r="I42" s="135">
        <v>13.67</v>
      </c>
      <c r="J42" s="136"/>
    </row>
    <row r="43" spans="1:10" ht="15" customHeight="1">
      <c r="B43" s="132"/>
      <c r="C43" s="132"/>
      <c r="D43" s="32" t="s">
        <v>33</v>
      </c>
      <c r="E43" s="135">
        <v>18.510000000000002</v>
      </c>
      <c r="F43" s="136">
        <v>18.510000000000002</v>
      </c>
      <c r="G43" s="7"/>
      <c r="H43" s="6" t="s">
        <v>33</v>
      </c>
      <c r="I43" s="135">
        <v>12.07</v>
      </c>
      <c r="J43" s="136">
        <v>12.07</v>
      </c>
    </row>
    <row r="44" spans="1:10" ht="15" customHeight="1">
      <c r="B44" s="132"/>
      <c r="C44" s="132"/>
      <c r="D44" s="32" t="s">
        <v>34</v>
      </c>
      <c r="E44" s="135">
        <v>15.34</v>
      </c>
      <c r="F44" s="136">
        <v>15.34</v>
      </c>
      <c r="G44" s="7"/>
      <c r="H44" s="6" t="s">
        <v>35</v>
      </c>
      <c r="I44" s="135">
        <v>11.63</v>
      </c>
      <c r="J44" s="136">
        <v>11.63</v>
      </c>
    </row>
    <row r="45" spans="1:10" ht="15" customHeight="1">
      <c r="B45" s="132" t="s">
        <v>36</v>
      </c>
      <c r="C45" s="132"/>
      <c r="D45" s="32" t="s">
        <v>31</v>
      </c>
      <c r="E45" s="135">
        <v>16.920000000000002</v>
      </c>
      <c r="F45" s="136">
        <v>16.920000000000002</v>
      </c>
      <c r="G45" s="6" t="s">
        <v>37</v>
      </c>
      <c r="H45" s="6" t="s">
        <v>31</v>
      </c>
      <c r="I45" s="135">
        <v>9.08</v>
      </c>
      <c r="J45" s="136">
        <v>9.08</v>
      </c>
    </row>
    <row r="46" spans="1:10" ht="15" customHeight="1">
      <c r="B46" s="132"/>
      <c r="C46" s="132"/>
      <c r="D46" s="32" t="s">
        <v>33</v>
      </c>
      <c r="E46" s="135">
        <v>24.09</v>
      </c>
      <c r="F46" s="136">
        <v>24.09</v>
      </c>
      <c r="G46" s="7"/>
      <c r="H46" s="6" t="s">
        <v>33</v>
      </c>
      <c r="I46" s="135">
        <v>8.23</v>
      </c>
      <c r="J46" s="136">
        <v>8.23</v>
      </c>
    </row>
    <row r="47" spans="1:10" ht="15" customHeight="1">
      <c r="B47" s="132"/>
      <c r="C47" s="132"/>
      <c r="D47" s="32" t="s">
        <v>35</v>
      </c>
      <c r="E47" s="135">
        <v>25.48</v>
      </c>
      <c r="F47" s="136">
        <v>25.48</v>
      </c>
      <c r="G47" s="7"/>
      <c r="H47" s="6" t="s">
        <v>34</v>
      </c>
      <c r="I47" s="135">
        <v>7.6</v>
      </c>
      <c r="J47" s="136">
        <v>7.6</v>
      </c>
    </row>
    <row r="48" spans="1:10" ht="15" customHeight="1">
      <c r="B48" s="132" t="s">
        <v>38</v>
      </c>
      <c r="C48" s="132"/>
      <c r="D48" s="32" t="s">
        <v>31</v>
      </c>
      <c r="E48" s="135">
        <v>40.58</v>
      </c>
      <c r="F48" s="136">
        <v>40.58</v>
      </c>
      <c r="G48" s="6" t="s">
        <v>39</v>
      </c>
      <c r="H48" s="6" t="s">
        <v>31</v>
      </c>
      <c r="I48" s="135">
        <v>6.8</v>
      </c>
      <c r="J48" s="136">
        <v>6.8</v>
      </c>
    </row>
    <row r="49" spans="2:10" ht="15" customHeight="1">
      <c r="B49" s="132"/>
      <c r="C49" s="132"/>
      <c r="D49" s="32" t="s">
        <v>33</v>
      </c>
      <c r="E49" s="135">
        <v>36.5</v>
      </c>
      <c r="F49" s="136">
        <v>36.5</v>
      </c>
      <c r="G49" s="7"/>
      <c r="H49" s="6" t="s">
        <v>33</v>
      </c>
      <c r="I49" s="135">
        <v>6.44</v>
      </c>
      <c r="J49" s="136">
        <v>6.44</v>
      </c>
    </row>
    <row r="50" spans="2:10" ht="15" customHeight="1">
      <c r="B50" s="132"/>
      <c r="C50" s="132"/>
      <c r="D50" s="32" t="s">
        <v>34</v>
      </c>
      <c r="E50" s="135">
        <v>37.630000000000003</v>
      </c>
      <c r="F50" s="136">
        <v>37.630000000000003</v>
      </c>
      <c r="G50" s="7"/>
      <c r="H50" s="6" t="s">
        <v>35</v>
      </c>
      <c r="I50" s="135">
        <v>6.5</v>
      </c>
      <c r="J50" s="136">
        <v>6.5</v>
      </c>
    </row>
    <row r="51" spans="2:10" ht="15" customHeight="1">
      <c r="B51" s="132" t="s">
        <v>40</v>
      </c>
      <c r="C51" s="132"/>
      <c r="D51" s="32" t="s">
        <v>31</v>
      </c>
      <c r="E51" s="135">
        <v>43.47</v>
      </c>
      <c r="F51" s="136">
        <v>43.47</v>
      </c>
      <c r="G51" s="6" t="s">
        <v>41</v>
      </c>
      <c r="H51" s="6" t="s">
        <v>31</v>
      </c>
      <c r="I51" s="135">
        <v>5.73</v>
      </c>
      <c r="J51" s="136">
        <v>5.73</v>
      </c>
    </row>
    <row r="52" spans="2:10" ht="15" customHeight="1">
      <c r="B52" s="132"/>
      <c r="C52" s="132"/>
      <c r="D52" s="32" t="s">
        <v>33</v>
      </c>
      <c r="E52" s="135">
        <v>44.88</v>
      </c>
      <c r="F52" s="136">
        <v>44.88</v>
      </c>
      <c r="G52" s="7"/>
      <c r="H52" s="6" t="s">
        <v>33</v>
      </c>
      <c r="I52" s="135">
        <v>5.68</v>
      </c>
      <c r="J52" s="136">
        <v>5.68</v>
      </c>
    </row>
    <row r="53" spans="2:10" ht="15" customHeight="1">
      <c r="B53" s="132"/>
      <c r="C53" s="132"/>
      <c r="D53" s="32" t="s">
        <v>35</v>
      </c>
      <c r="E53" s="135">
        <v>58.74</v>
      </c>
      <c r="F53" s="136">
        <v>58.74</v>
      </c>
      <c r="G53" s="7"/>
      <c r="H53" s="6" t="s">
        <v>35</v>
      </c>
      <c r="I53" s="135">
        <v>5.77</v>
      </c>
      <c r="J53" s="136">
        <v>5.77</v>
      </c>
    </row>
    <row r="54" spans="2:10" ht="15" customHeight="1">
      <c r="B54" s="132" t="s">
        <v>42</v>
      </c>
      <c r="C54" s="132"/>
      <c r="D54" s="32" t="s">
        <v>31</v>
      </c>
      <c r="E54" s="135">
        <v>39.58</v>
      </c>
      <c r="F54" s="136">
        <v>39.58</v>
      </c>
      <c r="G54" s="6" t="s">
        <v>43</v>
      </c>
      <c r="H54" s="6" t="s">
        <v>31</v>
      </c>
      <c r="I54" s="135">
        <v>4.82</v>
      </c>
      <c r="J54" s="136">
        <v>4.82</v>
      </c>
    </row>
    <row r="55" spans="2:10" ht="15" customHeight="1">
      <c r="B55" s="132"/>
      <c r="C55" s="132"/>
      <c r="D55" s="32" t="s">
        <v>33</v>
      </c>
      <c r="E55" s="135">
        <v>33.979999999999997</v>
      </c>
      <c r="F55" s="136">
        <v>33.979999999999997</v>
      </c>
      <c r="G55" s="7"/>
      <c r="H55" s="6" t="s">
        <v>33</v>
      </c>
      <c r="I55" s="135">
        <v>4.38</v>
      </c>
      <c r="J55" s="136">
        <v>4.38</v>
      </c>
    </row>
    <row r="56" spans="2:10" ht="15" customHeight="1">
      <c r="B56" s="132"/>
      <c r="C56" s="132"/>
      <c r="D56" s="32" t="s">
        <v>35</v>
      </c>
      <c r="E56" s="135">
        <v>43.25</v>
      </c>
      <c r="F56" s="136">
        <v>43.25</v>
      </c>
      <c r="G56" s="7"/>
      <c r="H56" s="6" t="s">
        <v>44</v>
      </c>
      <c r="I56" s="135">
        <v>4.51</v>
      </c>
      <c r="J56" s="136">
        <v>4.51</v>
      </c>
    </row>
    <row r="57" spans="2:10" ht="15" customHeight="1">
      <c r="B57" s="132" t="s">
        <v>45</v>
      </c>
      <c r="C57" s="132"/>
      <c r="D57" s="32" t="s">
        <v>31</v>
      </c>
      <c r="E57" s="135">
        <v>31.56</v>
      </c>
      <c r="F57" s="136">
        <v>31.56</v>
      </c>
      <c r="G57" s="6" t="s">
        <v>46</v>
      </c>
      <c r="H57" s="6" t="s">
        <v>31</v>
      </c>
      <c r="I57" s="135">
        <v>5.55</v>
      </c>
      <c r="J57" s="136">
        <v>5.55</v>
      </c>
    </row>
    <row r="58" spans="2:10" ht="15" customHeight="1">
      <c r="B58" s="144"/>
      <c r="C58" s="145"/>
      <c r="D58" s="32" t="s">
        <v>33</v>
      </c>
      <c r="E58" s="135">
        <v>22.83</v>
      </c>
      <c r="F58" s="136">
        <v>22.83</v>
      </c>
      <c r="G58" s="7"/>
      <c r="H58" s="6" t="s">
        <v>33</v>
      </c>
      <c r="I58" s="135">
        <v>8.66</v>
      </c>
      <c r="J58" s="136">
        <v>8.66</v>
      </c>
    </row>
    <row r="59" spans="2:10" ht="15" customHeight="1">
      <c r="B59" s="144"/>
      <c r="C59" s="145"/>
      <c r="D59" s="32" t="s">
        <v>34</v>
      </c>
      <c r="E59" s="135">
        <v>19.78</v>
      </c>
      <c r="F59" s="136">
        <v>19.78</v>
      </c>
      <c r="G59" s="7"/>
      <c r="H59" s="6" t="s">
        <v>35</v>
      </c>
      <c r="I59" s="135">
        <v>10.25</v>
      </c>
      <c r="J59" s="136">
        <v>10.25</v>
      </c>
    </row>
    <row r="60" spans="2:10" ht="15" customHeight="1">
      <c r="B60" s="146"/>
      <c r="C60" s="146"/>
      <c r="D60" s="28"/>
      <c r="E60" s="137"/>
      <c r="F60" s="138"/>
      <c r="G60" s="9" t="s">
        <v>47</v>
      </c>
      <c r="H60" s="7"/>
      <c r="I60" s="142">
        <f>SUM(E42:E59,I42:I59)</f>
        <v>701.4</v>
      </c>
      <c r="J60" s="143"/>
    </row>
    <row r="61" spans="2:10" ht="15">
      <c r="C61" s="19"/>
      <c r="E61" s="29"/>
      <c r="F61" s="29"/>
      <c r="G61" s="30"/>
      <c r="H61" s="26"/>
      <c r="I61" s="29"/>
      <c r="J61" s="29"/>
    </row>
    <row r="62" spans="2:10" ht="52.5" customHeight="1">
      <c r="B62" s="141" t="s">
        <v>81</v>
      </c>
      <c r="C62" s="141"/>
      <c r="D62" s="141"/>
      <c r="E62" s="141"/>
      <c r="F62" s="141"/>
      <c r="G62" s="141"/>
      <c r="H62" s="141"/>
      <c r="I62" s="141"/>
      <c r="J62" s="141"/>
    </row>
    <row r="63" spans="2:10" ht="50.25" customHeight="1">
      <c r="B63" s="148" t="s">
        <v>84</v>
      </c>
      <c r="C63" s="148"/>
      <c r="D63" s="149" t="s">
        <v>82</v>
      </c>
      <c r="E63" s="150"/>
      <c r="F63" s="151"/>
      <c r="G63" s="149" t="s">
        <v>83</v>
      </c>
      <c r="H63" s="150"/>
      <c r="I63" s="150"/>
      <c r="J63" s="151"/>
    </row>
    <row r="64" spans="2:10" ht="15" customHeight="1">
      <c r="B64" s="147" t="s">
        <v>30</v>
      </c>
      <c r="C64" s="147"/>
      <c r="D64" s="155">
        <v>400.11</v>
      </c>
      <c r="E64" s="156"/>
      <c r="F64" s="157"/>
      <c r="G64" s="68"/>
      <c r="H64" s="71">
        <v>122.91458173076924</v>
      </c>
      <c r="I64" s="69"/>
      <c r="J64" s="70"/>
    </row>
    <row r="65" spans="2:10" ht="15" customHeight="1">
      <c r="B65" s="147" t="s">
        <v>36</v>
      </c>
      <c r="C65" s="147"/>
      <c r="D65" s="155">
        <v>437.19</v>
      </c>
      <c r="E65" s="156"/>
      <c r="F65" s="157"/>
      <c r="G65" s="68"/>
      <c r="H65" s="71">
        <v>131.02407413151369</v>
      </c>
      <c r="I65" s="69"/>
      <c r="J65" s="70"/>
    </row>
    <row r="66" spans="2:10" ht="15" customHeight="1">
      <c r="B66" s="147" t="s">
        <v>38</v>
      </c>
      <c r="C66" s="147"/>
      <c r="D66" s="155">
        <v>507.27</v>
      </c>
      <c r="E66" s="156"/>
      <c r="F66" s="157"/>
      <c r="G66" s="68"/>
      <c r="H66" s="71">
        <v>155.76455865384614</v>
      </c>
      <c r="I66" s="69"/>
      <c r="J66" s="70"/>
    </row>
    <row r="67" spans="2:10" ht="15" customHeight="1">
      <c r="B67" s="147" t="s">
        <v>40</v>
      </c>
      <c r="C67" s="147"/>
      <c r="D67" s="155">
        <f>520*0.988</f>
        <v>513.76</v>
      </c>
      <c r="E67" s="156"/>
      <c r="F67" s="157"/>
      <c r="G67" s="68"/>
      <c r="H67" s="71">
        <v>154.77623356079405</v>
      </c>
      <c r="I67" s="69"/>
      <c r="J67" s="70"/>
    </row>
    <row r="68" spans="2:10" ht="15" customHeight="1">
      <c r="B68" s="147" t="s">
        <v>42</v>
      </c>
      <c r="C68" s="147"/>
      <c r="D68" s="155">
        <v>504.73</v>
      </c>
      <c r="E68" s="156"/>
      <c r="F68" s="157"/>
      <c r="G68" s="68"/>
      <c r="H68" s="71">
        <v>165.48692400744414</v>
      </c>
      <c r="I68" s="69"/>
      <c r="J68" s="70"/>
    </row>
    <row r="69" spans="2:10" ht="15" customHeight="1">
      <c r="B69" s="147" t="s">
        <v>45</v>
      </c>
      <c r="C69" s="147"/>
      <c r="D69" s="155">
        <v>451.05</v>
      </c>
      <c r="E69" s="156"/>
      <c r="F69" s="157"/>
      <c r="G69" s="68"/>
      <c r="H69" s="71">
        <v>190.41460801282057</v>
      </c>
      <c r="I69" s="69"/>
      <c r="J69" s="70"/>
    </row>
    <row r="70" spans="2:10" ht="15" customHeight="1">
      <c r="B70" s="147" t="s">
        <v>32</v>
      </c>
      <c r="C70" s="147"/>
      <c r="D70" s="155">
        <v>385.12</v>
      </c>
      <c r="E70" s="156"/>
      <c r="F70" s="157"/>
      <c r="G70" s="68"/>
      <c r="H70" s="71">
        <v>133.83531451612905</v>
      </c>
      <c r="I70" s="69"/>
      <c r="J70" s="70"/>
    </row>
    <row r="71" spans="2:10" ht="15" customHeight="1">
      <c r="B71" s="147" t="s">
        <v>37</v>
      </c>
      <c r="C71" s="147"/>
      <c r="D71" s="155">
        <v>276.37</v>
      </c>
      <c r="E71" s="156"/>
      <c r="F71" s="157"/>
      <c r="G71" s="68"/>
      <c r="H71" s="71">
        <v>73.577152564102562</v>
      </c>
      <c r="I71" s="69"/>
      <c r="J71" s="70"/>
    </row>
    <row r="72" spans="2:10" ht="15" customHeight="1">
      <c r="B72" s="147" t="s">
        <v>39</v>
      </c>
      <c r="C72" s="147"/>
      <c r="D72" s="155">
        <v>212.45</v>
      </c>
      <c r="E72" s="156"/>
      <c r="F72" s="157"/>
      <c r="G72" s="68"/>
      <c r="H72" s="71">
        <v>43.754294665012424</v>
      </c>
      <c r="I72" s="69"/>
      <c r="J72" s="70"/>
    </row>
    <row r="73" spans="2:10" ht="15" customHeight="1">
      <c r="B73" s="147" t="s">
        <v>41</v>
      </c>
      <c r="C73" s="147"/>
      <c r="D73" s="155">
        <v>184.79</v>
      </c>
      <c r="E73" s="156"/>
      <c r="F73" s="157"/>
      <c r="G73" s="68"/>
      <c r="H73" s="71">
        <v>27.877845223325068</v>
      </c>
      <c r="I73" s="69"/>
      <c r="J73" s="70"/>
    </row>
    <row r="74" spans="2:10" ht="15" customHeight="1">
      <c r="B74" s="147" t="s">
        <v>43</v>
      </c>
      <c r="C74" s="147"/>
      <c r="D74" s="155">
        <v>164.62</v>
      </c>
      <c r="E74" s="156"/>
      <c r="F74" s="157"/>
      <c r="G74" s="68"/>
      <c r="H74" s="71">
        <v>38.683702917771896</v>
      </c>
      <c r="I74" s="69"/>
      <c r="J74" s="70"/>
    </row>
    <row r="75" spans="2:10" ht="15" customHeight="1">
      <c r="B75" s="147" t="s">
        <v>46</v>
      </c>
      <c r="C75" s="147"/>
      <c r="D75" s="155">
        <v>6261.04</v>
      </c>
      <c r="E75" s="156"/>
      <c r="F75" s="157"/>
      <c r="G75" s="68"/>
      <c r="H75" s="71">
        <v>69.827918114143927</v>
      </c>
      <c r="I75" s="69"/>
      <c r="J75" s="70"/>
    </row>
    <row r="78" spans="2:10" ht="15">
      <c r="I78" s="34" t="s">
        <v>88</v>
      </c>
    </row>
    <row r="79" spans="2:10" ht="15">
      <c r="I79" s="34" t="s">
        <v>89</v>
      </c>
    </row>
    <row r="80" spans="2:10" ht="15">
      <c r="I80" s="34"/>
    </row>
    <row r="81" spans="2:10" ht="30.75" customHeight="1">
      <c r="B81" s="33">
        <v>1</v>
      </c>
      <c r="C81" s="154" t="s">
        <v>87</v>
      </c>
      <c r="D81" s="154"/>
      <c r="E81" s="154"/>
      <c r="F81" s="154"/>
      <c r="G81" s="154"/>
      <c r="H81" s="154"/>
      <c r="I81" s="154"/>
      <c r="J81" s="154"/>
    </row>
    <row r="82" spans="2:10" ht="32.25" customHeight="1">
      <c r="B82" s="33">
        <v>2</v>
      </c>
      <c r="C82" s="154" t="s">
        <v>85</v>
      </c>
      <c r="D82" s="154"/>
      <c r="E82" s="154"/>
      <c r="F82" s="154"/>
      <c r="G82" s="154"/>
      <c r="H82" s="154"/>
      <c r="I82" s="154"/>
      <c r="J82" s="154"/>
    </row>
    <row r="83" spans="2:10" ht="31.5" customHeight="1">
      <c r="B83" s="33">
        <v>3</v>
      </c>
      <c r="C83" s="154" t="s">
        <v>86</v>
      </c>
      <c r="D83" s="154"/>
      <c r="E83" s="154"/>
      <c r="F83" s="154"/>
      <c r="G83" s="154"/>
      <c r="H83" s="154"/>
      <c r="I83" s="154"/>
      <c r="J83" s="154"/>
    </row>
    <row r="84" spans="2:10" ht="17.25" customHeight="1">
      <c r="B84" s="33"/>
      <c r="C84" s="67"/>
      <c r="D84" s="67"/>
      <c r="E84" s="67"/>
      <c r="F84" s="67"/>
      <c r="G84" s="67"/>
      <c r="H84" s="67"/>
      <c r="I84" s="67"/>
      <c r="J84" s="67"/>
    </row>
    <row r="85" spans="2:10" ht="15.75">
      <c r="B85" s="1"/>
      <c r="D85" s="76" t="s">
        <v>145</v>
      </c>
    </row>
    <row r="86" spans="2:10" s="73" customFormat="1" ht="129.75" customHeight="1">
      <c r="B86" s="72"/>
      <c r="C86" s="152" t="s">
        <v>149</v>
      </c>
      <c r="D86" s="152"/>
      <c r="E86" s="152"/>
      <c r="F86" s="152"/>
      <c r="G86" s="152"/>
      <c r="H86" s="152"/>
      <c r="I86" s="152"/>
      <c r="J86" s="152"/>
    </row>
    <row r="87" spans="2:10" ht="132.75" customHeight="1">
      <c r="C87" s="152" t="s">
        <v>143</v>
      </c>
      <c r="D87" s="152"/>
      <c r="E87" s="152"/>
      <c r="F87" s="152"/>
      <c r="G87" s="152"/>
      <c r="H87" s="152"/>
      <c r="I87" s="152"/>
      <c r="J87" s="152"/>
    </row>
    <row r="88" spans="2:10" ht="15.75">
      <c r="C88" s="77" t="s">
        <v>144</v>
      </c>
      <c r="D88" s="77"/>
    </row>
    <row r="89" spans="2:10" s="75" customFormat="1" ht="126.75" customHeight="1">
      <c r="B89" s="74"/>
      <c r="C89" s="152" t="s">
        <v>146</v>
      </c>
      <c r="D89" s="152"/>
      <c r="E89" s="152"/>
      <c r="F89" s="152"/>
      <c r="G89" s="152"/>
      <c r="H89" s="152"/>
      <c r="I89" s="152"/>
      <c r="J89" s="152"/>
    </row>
    <row r="90" spans="2:10" ht="15.75">
      <c r="C90" s="153" t="s">
        <v>147</v>
      </c>
      <c r="D90" s="153"/>
      <c r="E90" s="153"/>
      <c r="F90" s="153"/>
    </row>
    <row r="91" spans="2:10" ht="194.25" customHeight="1">
      <c r="C91" s="152" t="s">
        <v>148</v>
      </c>
      <c r="D91" s="152"/>
      <c r="E91" s="152"/>
      <c r="F91" s="152"/>
      <c r="G91" s="152"/>
      <c r="H91" s="152"/>
      <c r="I91" s="152"/>
      <c r="J91" s="152"/>
    </row>
  </sheetData>
  <mergeCells count="135">
    <mergeCell ref="D63:F63"/>
    <mergeCell ref="G63:J63"/>
    <mergeCell ref="C86:J86"/>
    <mergeCell ref="C87:J87"/>
    <mergeCell ref="C89:J89"/>
    <mergeCell ref="C91:J91"/>
    <mergeCell ref="C90:F90"/>
    <mergeCell ref="C81:J81"/>
    <mergeCell ref="C82:J82"/>
    <mergeCell ref="C83:J83"/>
    <mergeCell ref="D71:F71"/>
    <mergeCell ref="D72:F72"/>
    <mergeCell ref="D73:F73"/>
    <mergeCell ref="D74:F74"/>
    <mergeCell ref="D75:F75"/>
    <mergeCell ref="B75:C75"/>
    <mergeCell ref="D64:F64"/>
    <mergeCell ref="D65:F65"/>
    <mergeCell ref="D66:F66"/>
    <mergeCell ref="D67:F67"/>
    <mergeCell ref="D68:F68"/>
    <mergeCell ref="D69:F69"/>
    <mergeCell ref="D70:F70"/>
    <mergeCell ref="B69:C69"/>
    <mergeCell ref="B70:C70"/>
    <mergeCell ref="B71:C71"/>
    <mergeCell ref="B72:C72"/>
    <mergeCell ref="B73:C73"/>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B55:C55"/>
    <mergeCell ref="B56:C56"/>
    <mergeCell ref="B57:C57"/>
    <mergeCell ref="E56:F56"/>
    <mergeCell ref="E57:F57"/>
    <mergeCell ref="E58:F58"/>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C37:D37"/>
    <mergeCell ref="B41:C41"/>
    <mergeCell ref="B42:C42"/>
    <mergeCell ref="B43:C43"/>
    <mergeCell ref="B44:C44"/>
    <mergeCell ref="B45:C45"/>
    <mergeCell ref="C27:D27"/>
    <mergeCell ref="C32:D32"/>
    <mergeCell ref="C33:D33"/>
    <mergeCell ref="C34:D34"/>
    <mergeCell ref="C35:D35"/>
    <mergeCell ref="C36:D36"/>
    <mergeCell ref="B39:J39"/>
    <mergeCell ref="C21:D21"/>
    <mergeCell ref="C22:D22"/>
    <mergeCell ref="C23:D23"/>
    <mergeCell ref="C24:D24"/>
    <mergeCell ref="C25:D25"/>
    <mergeCell ref="C26:D26"/>
    <mergeCell ref="C15:D15"/>
    <mergeCell ref="C16:D16"/>
    <mergeCell ref="C17:D17"/>
    <mergeCell ref="C18:D18"/>
    <mergeCell ref="C19:D19"/>
    <mergeCell ref="C20:D20"/>
    <mergeCell ref="G19:J19"/>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 ref="F11:J11"/>
  </mergeCell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2:I40"/>
  <sheetViews>
    <sheetView view="pageBreakPreview" zoomScale="85" zoomScaleNormal="100" zoomScaleSheetLayoutView="85" workbookViewId="0">
      <selection activeCell="N27" sqref="N27"/>
    </sheetView>
  </sheetViews>
  <sheetFormatPr defaultRowHeight="12.75"/>
  <cols>
    <col min="1" max="1" width="16.83203125" customWidth="1"/>
    <col min="2" max="6" width="12.83203125" style="3" customWidth="1"/>
    <col min="7" max="7" width="26.6640625" customWidth="1"/>
  </cols>
  <sheetData>
    <row r="2" spans="1:9" ht="15.75">
      <c r="G2" s="3" t="s">
        <v>48</v>
      </c>
    </row>
    <row r="3" spans="1:9" ht="92.25" customHeight="1">
      <c r="A3" s="167" t="s">
        <v>128</v>
      </c>
      <c r="B3" s="168"/>
      <c r="C3" s="168"/>
      <c r="D3" s="168"/>
      <c r="E3" s="168"/>
      <c r="F3" s="168"/>
      <c r="G3" s="169"/>
    </row>
    <row r="4" spans="1:9" ht="23.25" customHeight="1">
      <c r="A4" s="170" t="s">
        <v>90</v>
      </c>
      <c r="B4" s="170"/>
      <c r="C4" s="170"/>
      <c r="D4" s="170"/>
      <c r="E4" s="170"/>
      <c r="F4" s="170"/>
      <c r="G4" s="170"/>
    </row>
    <row r="5" spans="1:9" ht="60">
      <c r="A5" s="105" t="s">
        <v>84</v>
      </c>
      <c r="B5" s="106" t="s">
        <v>75</v>
      </c>
      <c r="C5" s="106" t="s">
        <v>62</v>
      </c>
      <c r="D5" s="106" t="s">
        <v>76</v>
      </c>
      <c r="E5" s="106" t="s">
        <v>63</v>
      </c>
      <c r="F5" s="106" t="s">
        <v>64</v>
      </c>
      <c r="G5" s="105" t="s">
        <v>91</v>
      </c>
    </row>
    <row r="6" spans="1:9" ht="18" customHeight="1">
      <c r="A6" s="100" t="s">
        <v>190</v>
      </c>
      <c r="B6" s="35"/>
      <c r="C6" s="35"/>
      <c r="D6" s="43">
        <v>54.625592581058136</v>
      </c>
      <c r="E6" s="42">
        <v>55.980224229212098</v>
      </c>
      <c r="F6" s="43">
        <v>51.731872210111078</v>
      </c>
      <c r="G6" s="174" t="s">
        <v>156</v>
      </c>
      <c r="I6">
        <f>AVERAGE(E6:F6)*231*0.988/100</f>
        <v>122.91458173076924</v>
      </c>
    </row>
    <row r="7" spans="1:9" ht="18" customHeight="1">
      <c r="A7" s="100" t="s">
        <v>191</v>
      </c>
      <c r="B7" s="35"/>
      <c r="C7" s="35"/>
      <c r="D7" s="43">
        <v>66.705511631722914</v>
      </c>
      <c r="E7" s="42">
        <v>62.306737927085329</v>
      </c>
      <c r="F7" s="43">
        <v>52.511841854110386</v>
      </c>
      <c r="G7" s="174"/>
      <c r="I7">
        <f t="shared" ref="I7:I8" si="0">AVERAGE(E7:F7)*231*0.988/100</f>
        <v>131.02407413151369</v>
      </c>
    </row>
    <row r="8" spans="1:9" ht="18" customHeight="1">
      <c r="A8" s="100" t="s">
        <v>192</v>
      </c>
      <c r="B8" s="35"/>
      <c r="C8" s="35"/>
      <c r="D8" s="43">
        <v>52.683574126981988</v>
      </c>
      <c r="E8" s="42">
        <v>70.709605003633342</v>
      </c>
      <c r="F8" s="43">
        <v>65.789473684210506</v>
      </c>
      <c r="G8" s="174"/>
      <c r="I8">
        <f t="shared" si="0"/>
        <v>155.76455865384614</v>
      </c>
    </row>
    <row r="9" spans="1:9" ht="18" customHeight="1">
      <c r="A9" s="100" t="s">
        <v>193</v>
      </c>
      <c r="B9" s="35"/>
      <c r="C9" s="35"/>
      <c r="D9" s="43">
        <v>50.456595774605425</v>
      </c>
      <c r="E9" s="42">
        <v>58.837752785284444</v>
      </c>
      <c r="F9" s="43">
        <v>76.795240152299058</v>
      </c>
      <c r="G9" s="174"/>
      <c r="I9">
        <f>AVERAGE(E9:F9)*231*0.988/100</f>
        <v>154.77623356079405</v>
      </c>
    </row>
    <row r="10" spans="1:9" ht="18" customHeight="1">
      <c r="A10" s="100" t="s">
        <v>194</v>
      </c>
      <c r="B10" s="35"/>
      <c r="C10" s="35"/>
      <c r="D10" s="43">
        <v>43.87978320491051</v>
      </c>
      <c r="E10" s="42">
        <v>57.817444570578957</v>
      </c>
      <c r="F10" s="43">
        <v>87.201504907525518</v>
      </c>
      <c r="G10" s="174"/>
      <c r="I10">
        <f t="shared" ref="I10:I17" si="1">AVERAGE(E10:F10)*231*0.988/100</f>
        <v>165.48692400744414</v>
      </c>
    </row>
    <row r="11" spans="1:9" ht="18" customHeight="1">
      <c r="A11" s="100" t="s">
        <v>195</v>
      </c>
      <c r="B11" s="35"/>
      <c r="C11" s="35"/>
      <c r="D11" s="43">
        <v>23.669482508045274</v>
      </c>
      <c r="E11" s="42">
        <v>72.045118343195256</v>
      </c>
      <c r="F11" s="43">
        <v>94.818376068376111</v>
      </c>
      <c r="G11" s="174"/>
      <c r="I11">
        <f t="shared" si="1"/>
        <v>190.41460801282057</v>
      </c>
    </row>
    <row r="12" spans="1:9" ht="18" customHeight="1">
      <c r="A12" s="100" t="s">
        <v>196</v>
      </c>
      <c r="B12" s="35"/>
      <c r="C12" s="35"/>
      <c r="D12" s="43">
        <v>42.529899739805721</v>
      </c>
      <c r="E12" s="42">
        <v>51.572216473613899</v>
      </c>
      <c r="F12" s="43">
        <v>65.70990010816314</v>
      </c>
      <c r="G12" s="174"/>
      <c r="I12">
        <f t="shared" si="1"/>
        <v>133.83531451612905</v>
      </c>
    </row>
    <row r="13" spans="1:9" ht="18" customHeight="1">
      <c r="A13" s="100" t="s">
        <v>197</v>
      </c>
      <c r="B13" s="35"/>
      <c r="C13" s="35"/>
      <c r="D13" s="43">
        <v>23.010614554136815</v>
      </c>
      <c r="E13" s="42">
        <v>25.656207827260467</v>
      </c>
      <c r="F13" s="43">
        <v>38.820677186061793</v>
      </c>
      <c r="G13" s="174"/>
      <c r="I13">
        <f t="shared" si="1"/>
        <v>73.577152564102562</v>
      </c>
    </row>
    <row r="14" spans="1:9" ht="18" customHeight="1">
      <c r="A14" s="100" t="s">
        <v>198</v>
      </c>
      <c r="B14" s="35"/>
      <c r="C14" s="35"/>
      <c r="D14" s="43">
        <v>0</v>
      </c>
      <c r="E14" s="42">
        <v>11.275692930551235</v>
      </c>
      <c r="F14" s="43">
        <v>27.06692468430095</v>
      </c>
      <c r="G14" s="174"/>
      <c r="I14">
        <f t="shared" si="1"/>
        <v>43.754294665012424</v>
      </c>
    </row>
    <row r="15" spans="1:9" ht="18" customHeight="1">
      <c r="A15" s="100" t="s">
        <v>199</v>
      </c>
      <c r="B15" s="35"/>
      <c r="C15" s="35"/>
      <c r="D15" s="43">
        <v>0</v>
      </c>
      <c r="E15" s="42">
        <v>0</v>
      </c>
      <c r="F15" s="43">
        <v>24.429820375523658</v>
      </c>
      <c r="G15" s="174"/>
      <c r="I15">
        <f t="shared" si="1"/>
        <v>27.877845223325068</v>
      </c>
    </row>
    <row r="16" spans="1:9" ht="18" customHeight="1">
      <c r="A16" s="100" t="s">
        <v>200</v>
      </c>
      <c r="B16" s="35"/>
      <c r="C16" s="35"/>
      <c r="D16" s="43">
        <v>24.310684255016245</v>
      </c>
      <c r="E16" s="42">
        <v>8.143679055831786</v>
      </c>
      <c r="F16" s="43">
        <v>25.755494505494514</v>
      </c>
      <c r="G16" s="174"/>
      <c r="I16">
        <f t="shared" si="1"/>
        <v>38.683702917771896</v>
      </c>
    </row>
    <row r="17" spans="1:9" ht="18" customHeight="1">
      <c r="A17" s="100" t="s">
        <v>201</v>
      </c>
      <c r="B17" s="101"/>
      <c r="C17" s="101">
        <v>44.465206408526242</v>
      </c>
      <c r="D17" s="43">
        <v>38.363337720135412</v>
      </c>
      <c r="E17" s="42">
        <v>31.466305341517565</v>
      </c>
      <c r="F17" s="43">
        <v>29.725063039350626</v>
      </c>
      <c r="G17" s="174"/>
      <c r="I17">
        <f t="shared" si="1"/>
        <v>69.827918114143927</v>
      </c>
    </row>
    <row r="18" spans="1:9" ht="18" customHeight="1">
      <c r="A18" s="100" t="s">
        <v>202</v>
      </c>
      <c r="B18" s="102">
        <f>(B17*260*6+B17*390*2)/(260*6+390*2)</f>
        <v>0</v>
      </c>
      <c r="C18" s="102">
        <f>(C17*260*6+C17*390*2)/(260*6+390*2)</f>
        <v>44.465206408526242</v>
      </c>
      <c r="D18" s="103">
        <f>(D6*30*390+D7*31*390+D8*5*390+D8*25*520+D9*31*520+D10*31*520+D11*520*30+D12*31*520+D13*30*520+D14*31*520+D15*31*520+D16*28*520+31*520*D17)/(30*390+31*390+390*5+520*25+520*31+520*31+520*30+520*31+520*30+520*31+520*31+520*28+520*31)</f>
        <v>33.88192802092162</v>
      </c>
      <c r="E18" s="104">
        <f t="shared" ref="E18" si="2">(E6*30+E7*31+E8*30+E9*31+E10*31+E11*30+E12*31+E13*30+E14*31+E15*31+E16*29+E17*31)/(30+31+30+31+31+30+31+30+31+31+29+31)</f>
        <v>42.184322419687788</v>
      </c>
      <c r="F18" s="104">
        <f>(F6*30+F7*31+F8*30+F9*31+F10*31+F11*30+F12*31+F13*30+F14*31+F15*31+F16*28+F17*31)/(30+31+30+31+31+30+31+30+31+31+28+31)</f>
        <v>53.486616354455101</v>
      </c>
      <c r="G18" s="107"/>
    </row>
    <row r="19" spans="1:9" ht="31.5" customHeight="1">
      <c r="A19" s="180" t="s">
        <v>157</v>
      </c>
      <c r="B19" s="180"/>
      <c r="C19" s="180"/>
      <c r="D19" s="180"/>
      <c r="E19" s="180"/>
      <c r="F19" s="180"/>
      <c r="G19" s="180"/>
    </row>
    <row r="20" spans="1:9" ht="144.75" customHeight="1">
      <c r="A20" s="177" t="s">
        <v>153</v>
      </c>
      <c r="B20" s="178"/>
      <c r="C20" s="178"/>
      <c r="D20" s="178"/>
      <c r="E20" s="178"/>
      <c r="F20" s="178"/>
      <c r="G20" s="179"/>
    </row>
    <row r="21" spans="1:9" ht="210.75" customHeight="1">
      <c r="A21" s="175" t="s">
        <v>154</v>
      </c>
      <c r="B21" s="175"/>
      <c r="C21" s="175"/>
      <c r="D21" s="175"/>
      <c r="E21" s="175"/>
      <c r="F21" s="175"/>
      <c r="G21" s="175"/>
    </row>
    <row r="22" spans="1:9" ht="128.25" customHeight="1">
      <c r="A22" s="176" t="s">
        <v>155</v>
      </c>
      <c r="B22" s="176"/>
      <c r="C22" s="176"/>
      <c r="D22" s="176"/>
      <c r="E22" s="176"/>
      <c r="F22" s="176"/>
      <c r="G22" s="176"/>
    </row>
    <row r="23" spans="1:9" ht="15">
      <c r="A23" s="57"/>
      <c r="B23" s="41"/>
      <c r="C23" s="41"/>
      <c r="D23" s="41"/>
      <c r="E23" s="41"/>
      <c r="F23" s="41"/>
    </row>
    <row r="24" spans="1:9" ht="15">
      <c r="A24" s="57"/>
      <c r="B24" s="41"/>
      <c r="C24" s="41"/>
      <c r="D24" s="41"/>
      <c r="E24" s="41"/>
      <c r="F24" s="41"/>
    </row>
    <row r="25" spans="1:9" ht="24" customHeight="1">
      <c r="A25" s="171" t="s">
        <v>92</v>
      </c>
      <c r="B25" s="172"/>
      <c r="C25" s="172"/>
      <c r="D25" s="172"/>
      <c r="E25" s="172"/>
      <c r="F25" s="172"/>
      <c r="G25" s="173"/>
    </row>
    <row r="26" spans="1:9" ht="63" customHeight="1">
      <c r="A26" s="37" t="s">
        <v>84</v>
      </c>
      <c r="B26" s="37" t="s">
        <v>75</v>
      </c>
      <c r="C26" s="37" t="s">
        <v>62</v>
      </c>
      <c r="D26" s="37" t="s">
        <v>76</v>
      </c>
      <c r="E26" s="37" t="s">
        <v>63</v>
      </c>
      <c r="F26" s="37" t="s">
        <v>64</v>
      </c>
      <c r="G26" s="38" t="s">
        <v>93</v>
      </c>
    </row>
    <row r="27" spans="1:9" ht="18" customHeight="1">
      <c r="A27" s="36" t="s">
        <v>49</v>
      </c>
      <c r="B27" s="35"/>
      <c r="C27" s="35"/>
      <c r="D27" s="35"/>
      <c r="E27" s="35"/>
      <c r="F27" s="35"/>
      <c r="G27" s="28"/>
    </row>
    <row r="28" spans="1:9" ht="18" customHeight="1">
      <c r="A28" s="36" t="s">
        <v>50</v>
      </c>
      <c r="B28" s="35"/>
      <c r="C28" s="35"/>
      <c r="D28" s="35"/>
      <c r="E28" s="35"/>
      <c r="F28" s="35"/>
      <c r="G28" s="28"/>
    </row>
    <row r="29" spans="1:9" ht="18" customHeight="1">
      <c r="A29" s="36" t="s">
        <v>51</v>
      </c>
      <c r="B29" s="35"/>
      <c r="C29" s="35"/>
      <c r="D29" s="35"/>
      <c r="E29" s="35"/>
      <c r="F29" s="35"/>
      <c r="G29" s="28"/>
    </row>
    <row r="30" spans="1:9" ht="18" customHeight="1">
      <c r="A30" s="36" t="s">
        <v>52</v>
      </c>
      <c r="B30" s="158" t="s">
        <v>186</v>
      </c>
      <c r="C30" s="159"/>
      <c r="D30" s="159"/>
      <c r="E30" s="159"/>
      <c r="F30" s="159"/>
      <c r="G30" s="160"/>
    </row>
    <row r="31" spans="1:9" ht="18" customHeight="1">
      <c r="A31" s="36" t="s">
        <v>53</v>
      </c>
      <c r="B31" s="161"/>
      <c r="C31" s="162"/>
      <c r="D31" s="162"/>
      <c r="E31" s="162"/>
      <c r="F31" s="162"/>
      <c r="G31" s="163"/>
    </row>
    <row r="32" spans="1:9" ht="18" customHeight="1">
      <c r="A32" s="36" t="s">
        <v>54</v>
      </c>
      <c r="B32" s="161"/>
      <c r="C32" s="162"/>
      <c r="D32" s="162"/>
      <c r="E32" s="162"/>
      <c r="F32" s="162"/>
      <c r="G32" s="163"/>
    </row>
    <row r="33" spans="1:7" ht="18" customHeight="1">
      <c r="A33" s="36" t="s">
        <v>55</v>
      </c>
      <c r="B33" s="161"/>
      <c r="C33" s="162"/>
      <c r="D33" s="162"/>
      <c r="E33" s="162"/>
      <c r="F33" s="162"/>
      <c r="G33" s="163"/>
    </row>
    <row r="34" spans="1:7" ht="18" customHeight="1">
      <c r="A34" s="36" t="s">
        <v>56</v>
      </c>
      <c r="B34" s="161"/>
      <c r="C34" s="162"/>
      <c r="D34" s="162"/>
      <c r="E34" s="162"/>
      <c r="F34" s="162"/>
      <c r="G34" s="163"/>
    </row>
    <row r="35" spans="1:7" ht="18" customHeight="1">
      <c r="A35" s="36" t="s">
        <v>57</v>
      </c>
      <c r="B35" s="164"/>
      <c r="C35" s="165"/>
      <c r="D35" s="165"/>
      <c r="E35" s="165"/>
      <c r="F35" s="165"/>
      <c r="G35" s="166"/>
    </row>
    <row r="36" spans="1:7" ht="18" customHeight="1">
      <c r="A36" s="36" t="s">
        <v>58</v>
      </c>
      <c r="B36" s="35"/>
      <c r="C36" s="35"/>
      <c r="D36" s="35"/>
      <c r="E36" s="35"/>
      <c r="F36" s="35"/>
      <c r="G36" s="28"/>
    </row>
    <row r="37" spans="1:7" ht="18" customHeight="1">
      <c r="A37" s="36" t="s">
        <v>59</v>
      </c>
      <c r="B37" s="35"/>
      <c r="C37" s="35"/>
      <c r="D37" s="35"/>
      <c r="E37" s="35"/>
      <c r="F37" s="35"/>
      <c r="G37" s="28"/>
    </row>
    <row r="38" spans="1:7" ht="18" customHeight="1">
      <c r="A38" s="36" t="s">
        <v>60</v>
      </c>
      <c r="B38" s="35"/>
      <c r="C38" s="35"/>
      <c r="D38" s="35"/>
      <c r="E38" s="35"/>
      <c r="F38" s="35"/>
      <c r="G38" s="28"/>
    </row>
    <row r="39" spans="1:7" ht="18" customHeight="1">
      <c r="A39" s="36" t="s">
        <v>61</v>
      </c>
      <c r="B39" s="35"/>
      <c r="C39" s="35"/>
      <c r="D39" s="35"/>
      <c r="E39" s="35"/>
      <c r="F39" s="35"/>
      <c r="G39" s="28"/>
    </row>
    <row r="40" spans="1:7">
      <c r="A40" s="3"/>
    </row>
  </sheetData>
  <mergeCells count="9">
    <mergeCell ref="B30:G35"/>
    <mergeCell ref="A3:G3"/>
    <mergeCell ref="A4:G4"/>
    <mergeCell ref="A25:G25"/>
    <mergeCell ref="G6:G17"/>
    <mergeCell ref="A21:G21"/>
    <mergeCell ref="A22:G22"/>
    <mergeCell ref="A20:G20"/>
    <mergeCell ref="A19:G19"/>
  </mergeCells>
  <pageMargins left="0.55118110236220474" right="0.31496062992125984" top="0.43307086614173229" bottom="0.39370078740157483" header="0.31496062992125984" footer="0.31496062992125984"/>
  <pageSetup paperSize="9" scale="98" fitToHeight="2" orientation="portrait" r:id="rId1"/>
  <rowBreaks count="2" manualBreakCount="2">
    <brk id="21" max="6" man="1"/>
    <brk id="22" max="6" man="1"/>
  </rowBreaks>
</worksheet>
</file>

<file path=xl/worksheets/sheet3.xml><?xml version="1.0" encoding="utf-8"?>
<worksheet xmlns="http://schemas.openxmlformats.org/spreadsheetml/2006/main" xmlns:r="http://schemas.openxmlformats.org/officeDocument/2006/relationships">
  <sheetPr>
    <pageSetUpPr fitToPage="1"/>
  </sheetPr>
  <dimension ref="A1:O68"/>
  <sheetViews>
    <sheetView view="pageBreakPreview" zoomScaleNormal="100" zoomScaleSheetLayoutView="100" workbookViewId="0">
      <selection activeCell="P62" sqref="P62"/>
    </sheetView>
  </sheetViews>
  <sheetFormatPr defaultRowHeight="12.75"/>
  <cols>
    <col min="1" max="1" width="5.83203125" style="45" customWidth="1"/>
    <col min="2" max="2" width="37.83203125" style="44" customWidth="1"/>
    <col min="3" max="15" width="11.83203125" style="44" customWidth="1"/>
    <col min="16" max="16384" width="9.33203125" style="44"/>
  </cols>
  <sheetData>
    <row r="1" spans="1:15" ht="15.75">
      <c r="A1" s="78"/>
      <c r="B1" s="79"/>
      <c r="C1" s="79"/>
      <c r="D1" s="79"/>
      <c r="E1" s="79"/>
      <c r="F1" s="79"/>
      <c r="G1" s="79"/>
      <c r="H1" s="79"/>
      <c r="I1" s="79"/>
      <c r="J1" s="79"/>
      <c r="K1" s="79"/>
      <c r="L1" s="79"/>
      <c r="M1" s="79"/>
      <c r="N1" s="47" t="s">
        <v>127</v>
      </c>
      <c r="O1" s="79"/>
    </row>
    <row r="2" spans="1:15" ht="15.75">
      <c r="A2" s="78"/>
      <c r="B2" s="79"/>
      <c r="C2" s="79"/>
      <c r="D2" s="79"/>
      <c r="E2" s="79"/>
      <c r="F2" s="79"/>
      <c r="G2" s="79"/>
      <c r="H2" s="79"/>
      <c r="I2" s="79"/>
      <c r="J2" s="79"/>
      <c r="K2" s="79"/>
      <c r="L2" s="79"/>
      <c r="M2" s="79"/>
      <c r="N2" s="47"/>
      <c r="O2" s="79"/>
    </row>
    <row r="3" spans="1:15" ht="20.100000000000001" customHeight="1">
      <c r="A3" s="183" t="s">
        <v>103</v>
      </c>
      <c r="B3" s="183"/>
      <c r="C3" s="184" t="s">
        <v>134</v>
      </c>
      <c r="D3" s="185"/>
      <c r="E3" s="185"/>
      <c r="F3" s="185"/>
      <c r="G3" s="185"/>
      <c r="H3" s="185"/>
      <c r="I3" s="185"/>
      <c r="J3" s="185"/>
      <c r="K3" s="185"/>
      <c r="L3" s="185"/>
      <c r="M3" s="185"/>
      <c r="N3" s="185"/>
      <c r="O3" s="186"/>
    </row>
    <row r="4" spans="1:15" ht="20.100000000000001" customHeight="1">
      <c r="A4" s="183" t="s">
        <v>104</v>
      </c>
      <c r="B4" s="183"/>
      <c r="C4" s="184" t="s">
        <v>135</v>
      </c>
      <c r="D4" s="185"/>
      <c r="E4" s="185"/>
      <c r="F4" s="185"/>
      <c r="G4" s="185"/>
      <c r="H4" s="185"/>
      <c r="I4" s="185"/>
      <c r="J4" s="185"/>
      <c r="K4" s="185"/>
      <c r="L4" s="185"/>
      <c r="M4" s="185"/>
      <c r="N4" s="185"/>
      <c r="O4" s="186"/>
    </row>
    <row r="5" spans="1:15" ht="20.100000000000001" customHeight="1">
      <c r="A5" s="183" t="s">
        <v>105</v>
      </c>
      <c r="B5" s="183"/>
      <c r="C5" s="184" t="s">
        <v>140</v>
      </c>
      <c r="D5" s="185"/>
      <c r="E5" s="185"/>
      <c r="F5" s="185"/>
      <c r="G5" s="185"/>
      <c r="H5" s="185"/>
      <c r="I5" s="185"/>
      <c r="J5" s="185"/>
      <c r="K5" s="185"/>
      <c r="L5" s="185"/>
      <c r="M5" s="185"/>
      <c r="N5" s="185"/>
      <c r="O5" s="186"/>
    </row>
    <row r="6" spans="1:15" ht="20.100000000000001" customHeight="1">
      <c r="A6" s="181" t="s">
        <v>106</v>
      </c>
      <c r="B6" s="182"/>
      <c r="C6" s="182"/>
      <c r="D6" s="182"/>
      <c r="E6" s="182"/>
      <c r="F6" s="80"/>
      <c r="G6" s="80"/>
      <c r="H6" s="80"/>
      <c r="I6" s="80" t="s">
        <v>141</v>
      </c>
      <c r="J6" s="80"/>
      <c r="K6" s="80"/>
      <c r="L6" s="80"/>
      <c r="M6" s="80"/>
      <c r="N6" s="80"/>
      <c r="O6" s="81"/>
    </row>
    <row r="7" spans="1:15" ht="20.100000000000001" customHeight="1">
      <c r="A7" s="183" t="s">
        <v>107</v>
      </c>
      <c r="B7" s="183"/>
      <c r="C7" s="184" t="s">
        <v>133</v>
      </c>
      <c r="D7" s="185"/>
      <c r="E7" s="185"/>
      <c r="F7" s="185"/>
      <c r="G7" s="185"/>
      <c r="H7" s="185"/>
      <c r="I7" s="185"/>
      <c r="J7" s="185"/>
      <c r="K7" s="185"/>
      <c r="L7" s="185"/>
      <c r="M7" s="185"/>
      <c r="N7" s="185"/>
      <c r="O7" s="186"/>
    </row>
    <row r="8" spans="1:15" ht="20.100000000000001" customHeight="1">
      <c r="A8" s="183" t="s">
        <v>108</v>
      </c>
      <c r="B8" s="183"/>
      <c r="C8" s="188">
        <v>41796</v>
      </c>
      <c r="D8" s="189"/>
      <c r="E8" s="189"/>
      <c r="F8" s="189"/>
      <c r="G8" s="189"/>
      <c r="H8" s="189"/>
      <c r="I8" s="189"/>
      <c r="J8" s="189"/>
      <c r="K8" s="189"/>
      <c r="L8" s="189"/>
      <c r="M8" s="189"/>
      <c r="N8" s="189"/>
      <c r="O8" s="190"/>
    </row>
    <row r="9" spans="1:15" ht="15.75">
      <c r="A9" s="82"/>
      <c r="B9" s="83"/>
      <c r="C9" s="84" t="s">
        <v>94</v>
      </c>
      <c r="D9" s="84" t="s">
        <v>95</v>
      </c>
      <c r="E9" s="84" t="s">
        <v>96</v>
      </c>
      <c r="F9" s="84" t="s">
        <v>97</v>
      </c>
      <c r="G9" s="84" t="s">
        <v>98</v>
      </c>
      <c r="H9" s="84" t="s">
        <v>99</v>
      </c>
      <c r="I9" s="84" t="s">
        <v>100</v>
      </c>
      <c r="J9" s="84" t="s">
        <v>101</v>
      </c>
      <c r="K9" s="84" t="s">
        <v>75</v>
      </c>
      <c r="L9" s="84" t="s">
        <v>62</v>
      </c>
      <c r="M9" s="84" t="s">
        <v>76</v>
      </c>
      <c r="N9" s="84" t="s">
        <v>63</v>
      </c>
      <c r="O9" s="84" t="s">
        <v>64</v>
      </c>
    </row>
    <row r="10" spans="1:15" ht="20.100000000000001" customHeight="1">
      <c r="A10" s="85">
        <v>1</v>
      </c>
      <c r="B10" s="86" t="s">
        <v>161</v>
      </c>
      <c r="C10" s="191" t="s">
        <v>142</v>
      </c>
      <c r="D10" s="192"/>
      <c r="E10" s="192"/>
      <c r="F10" s="192"/>
      <c r="G10" s="192"/>
      <c r="H10" s="192"/>
      <c r="I10" s="192"/>
      <c r="J10" s="192"/>
      <c r="K10" s="193"/>
      <c r="L10" s="87">
        <v>44.465206408526242</v>
      </c>
      <c r="M10" s="87">
        <v>33.88192802092162</v>
      </c>
      <c r="N10" s="87">
        <v>42.184322419687788</v>
      </c>
      <c r="O10" s="87">
        <v>53.486616354455101</v>
      </c>
    </row>
    <row r="11" spans="1:15" ht="20.100000000000001" customHeight="1">
      <c r="A11" s="85">
        <v>2</v>
      </c>
      <c r="B11" s="88" t="s">
        <v>109</v>
      </c>
      <c r="C11" s="89"/>
      <c r="D11" s="89"/>
      <c r="E11" s="89"/>
      <c r="F11" s="89"/>
      <c r="G11" s="89"/>
      <c r="H11" s="89"/>
      <c r="I11" s="89"/>
      <c r="J11" s="89"/>
      <c r="K11" s="89"/>
      <c r="L11" s="89"/>
      <c r="M11" s="89"/>
      <c r="N11" s="89"/>
      <c r="O11" s="89"/>
    </row>
    <row r="12" spans="1:15" ht="20.100000000000001" customHeight="1">
      <c r="A12" s="85">
        <v>3</v>
      </c>
      <c r="B12" s="88" t="s">
        <v>110</v>
      </c>
      <c r="C12" s="191" t="s">
        <v>142</v>
      </c>
      <c r="D12" s="192"/>
      <c r="E12" s="192"/>
      <c r="F12" s="192"/>
      <c r="G12" s="192"/>
      <c r="H12" s="192"/>
      <c r="I12" s="192"/>
      <c r="J12" s="192"/>
      <c r="K12" s="193"/>
      <c r="L12" s="87">
        <v>2.7005001000000002</v>
      </c>
      <c r="M12" s="87">
        <v>648.11385999999959</v>
      </c>
      <c r="N12" s="87">
        <v>631.10274999999967</v>
      </c>
      <c r="O12" s="87">
        <v>666.68492999999864</v>
      </c>
    </row>
    <row r="13" spans="1:15" ht="20.100000000000001" customHeight="1">
      <c r="A13" s="85">
        <v>4</v>
      </c>
      <c r="B13" s="88" t="s">
        <v>111</v>
      </c>
      <c r="C13" s="89"/>
      <c r="D13" s="89"/>
      <c r="E13" s="89"/>
      <c r="F13" s="89"/>
      <c r="G13" s="89"/>
      <c r="H13" s="89"/>
      <c r="I13" s="89"/>
      <c r="J13" s="89"/>
      <c r="K13" s="89"/>
      <c r="L13" s="89"/>
      <c r="M13" s="89"/>
      <c r="N13" s="89"/>
      <c r="O13" s="89"/>
    </row>
    <row r="14" spans="1:15" ht="20.100000000000001" customHeight="1">
      <c r="A14" s="85">
        <v>5</v>
      </c>
      <c r="B14" s="88" t="s">
        <v>112</v>
      </c>
      <c r="C14" s="191" t="s">
        <v>142</v>
      </c>
      <c r="D14" s="192"/>
      <c r="E14" s="192"/>
      <c r="F14" s="192"/>
      <c r="G14" s="192"/>
      <c r="H14" s="192"/>
      <c r="I14" s="192"/>
      <c r="J14" s="192"/>
      <c r="K14" s="193"/>
      <c r="L14" s="87">
        <v>4.78</v>
      </c>
      <c r="M14" s="87">
        <v>660.76312134999978</v>
      </c>
      <c r="N14" s="87">
        <v>643.00022999999987</v>
      </c>
      <c r="O14" s="87">
        <v>682.48810000000014</v>
      </c>
    </row>
    <row r="15" spans="1:15" ht="33" customHeight="1">
      <c r="A15" s="85">
        <v>6</v>
      </c>
      <c r="B15" s="86" t="s">
        <v>162</v>
      </c>
      <c r="C15" s="89"/>
      <c r="D15" s="89"/>
      <c r="E15" s="89"/>
      <c r="F15" s="89"/>
      <c r="G15" s="89"/>
      <c r="H15" s="89"/>
      <c r="I15" s="89"/>
      <c r="J15" s="89"/>
      <c r="K15" s="89"/>
      <c r="L15" s="89"/>
      <c r="M15" s="89"/>
      <c r="N15" s="89"/>
      <c r="O15" s="89"/>
    </row>
    <row r="16" spans="1:15" ht="18" customHeight="1">
      <c r="A16" s="85">
        <v>7</v>
      </c>
      <c r="B16" s="88" t="s">
        <v>113</v>
      </c>
      <c r="C16" s="89"/>
      <c r="D16" s="89"/>
      <c r="E16" s="89"/>
      <c r="F16" s="89"/>
      <c r="G16" s="89"/>
      <c r="H16" s="89"/>
      <c r="I16" s="89"/>
      <c r="J16" s="89"/>
      <c r="K16" s="89"/>
      <c r="L16" s="89"/>
      <c r="M16" s="89"/>
      <c r="N16" s="89"/>
      <c r="O16" s="89"/>
    </row>
    <row r="17" spans="1:15" ht="33.75" customHeight="1">
      <c r="A17" s="85">
        <v>8</v>
      </c>
      <c r="B17" s="86" t="s">
        <v>163</v>
      </c>
      <c r="C17" s="89"/>
      <c r="D17" s="89"/>
      <c r="E17" s="89"/>
      <c r="F17" s="89"/>
      <c r="G17" s="89"/>
      <c r="H17" s="89"/>
      <c r="I17" s="89"/>
      <c r="J17" s="89"/>
      <c r="K17" s="89"/>
      <c r="L17" s="89"/>
      <c r="M17" s="89"/>
      <c r="N17" s="89"/>
      <c r="O17" s="89"/>
    </row>
    <row r="18" spans="1:15" ht="31.5" customHeight="1">
      <c r="A18" s="85">
        <v>9</v>
      </c>
      <c r="B18" s="86" t="s">
        <v>164</v>
      </c>
      <c r="C18" s="89"/>
      <c r="D18" s="89"/>
      <c r="E18" s="89"/>
      <c r="F18" s="89"/>
      <c r="G18" s="89"/>
      <c r="H18" s="89"/>
      <c r="I18" s="89"/>
      <c r="J18" s="89"/>
      <c r="K18" s="89"/>
      <c r="L18" s="89"/>
      <c r="M18" s="89"/>
      <c r="N18" s="89"/>
      <c r="O18" s="89"/>
    </row>
    <row r="19" spans="1:15" ht="32.25" customHeight="1">
      <c r="A19" s="85">
        <v>10</v>
      </c>
      <c r="B19" s="86" t="s">
        <v>165</v>
      </c>
      <c r="C19" s="89"/>
      <c r="D19" s="89"/>
      <c r="E19" s="89"/>
      <c r="F19" s="89"/>
      <c r="G19" s="89"/>
      <c r="H19" s="89"/>
      <c r="I19" s="89"/>
      <c r="J19" s="89"/>
      <c r="K19" s="89"/>
      <c r="L19" s="89"/>
      <c r="M19" s="89"/>
      <c r="N19" s="89"/>
      <c r="O19" s="89"/>
    </row>
    <row r="20" spans="1:15" ht="48.75" customHeight="1">
      <c r="A20" s="85">
        <v>11</v>
      </c>
      <c r="B20" s="86" t="s">
        <v>166</v>
      </c>
      <c r="C20" s="89"/>
      <c r="D20" s="89"/>
      <c r="E20" s="89"/>
      <c r="F20" s="89"/>
      <c r="G20" s="89"/>
      <c r="H20" s="89"/>
      <c r="I20" s="89"/>
      <c r="J20" s="89"/>
      <c r="K20" s="89"/>
      <c r="L20" s="89"/>
      <c r="M20" s="89"/>
      <c r="N20" s="89"/>
      <c r="O20" s="89"/>
    </row>
    <row r="21" spans="1:15" ht="31.5" customHeight="1">
      <c r="A21" s="85">
        <v>12</v>
      </c>
      <c r="B21" s="86" t="s">
        <v>167</v>
      </c>
      <c r="C21" s="89"/>
      <c r="D21" s="89"/>
      <c r="E21" s="89"/>
      <c r="F21" s="89"/>
      <c r="G21" s="89"/>
      <c r="H21" s="89"/>
      <c r="I21" s="89"/>
      <c r="J21" s="89"/>
      <c r="K21" s="89"/>
      <c r="L21" s="89"/>
      <c r="M21" s="89"/>
      <c r="N21" s="89"/>
      <c r="O21" s="89"/>
    </row>
    <row r="22" spans="1:15" ht="18" customHeight="1">
      <c r="A22" s="85">
        <v>13</v>
      </c>
      <c r="B22" s="88" t="s">
        <v>114</v>
      </c>
      <c r="C22" s="89"/>
      <c r="D22" s="89"/>
      <c r="E22" s="89"/>
      <c r="F22" s="89"/>
      <c r="G22" s="89"/>
      <c r="H22" s="89"/>
      <c r="I22" s="89"/>
      <c r="J22" s="89"/>
      <c r="K22" s="89"/>
      <c r="L22" s="89"/>
      <c r="M22" s="89"/>
      <c r="N22" s="89"/>
      <c r="O22" s="89"/>
    </row>
    <row r="23" spans="1:15" ht="33.75" customHeight="1">
      <c r="A23" s="85">
        <v>14</v>
      </c>
      <c r="B23" s="86" t="s">
        <v>168</v>
      </c>
      <c r="C23" s="89"/>
      <c r="D23" s="89"/>
      <c r="E23" s="89"/>
      <c r="F23" s="89"/>
      <c r="G23" s="89"/>
      <c r="H23" s="89"/>
      <c r="I23" s="89"/>
      <c r="J23" s="89"/>
      <c r="K23" s="89"/>
      <c r="L23" s="89"/>
      <c r="M23" s="89"/>
      <c r="N23" s="89"/>
      <c r="O23" s="89"/>
    </row>
    <row r="24" spans="1:15" ht="34.5" customHeight="1">
      <c r="A24" s="85">
        <v>15</v>
      </c>
      <c r="B24" s="86" t="s">
        <v>169</v>
      </c>
      <c r="C24" s="89"/>
      <c r="D24" s="89"/>
      <c r="E24" s="89"/>
      <c r="F24" s="89"/>
      <c r="G24" s="89"/>
      <c r="H24" s="89"/>
      <c r="I24" s="89"/>
      <c r="J24" s="89"/>
      <c r="K24" s="89"/>
      <c r="L24" s="89"/>
      <c r="M24" s="89"/>
      <c r="N24" s="89"/>
      <c r="O24" s="89"/>
    </row>
    <row r="25" spans="1:15" ht="49.5" customHeight="1">
      <c r="A25" s="85">
        <v>16</v>
      </c>
      <c r="B25" s="86" t="s">
        <v>170</v>
      </c>
      <c r="C25" s="89"/>
      <c r="D25" s="89"/>
      <c r="E25" s="89"/>
      <c r="F25" s="89"/>
      <c r="G25" s="89"/>
      <c r="H25" s="89"/>
      <c r="I25" s="89"/>
      <c r="J25" s="89"/>
      <c r="K25" s="89"/>
      <c r="L25" s="89"/>
      <c r="M25" s="89"/>
      <c r="N25" s="89"/>
      <c r="O25" s="89"/>
    </row>
    <row r="26" spans="1:15" ht="36" customHeight="1">
      <c r="A26" s="85">
        <v>17</v>
      </c>
      <c r="B26" s="86" t="s">
        <v>171</v>
      </c>
      <c r="C26" s="89"/>
      <c r="D26" s="89"/>
      <c r="E26" s="89"/>
      <c r="F26" s="89"/>
      <c r="G26" s="89"/>
      <c r="H26" s="89"/>
      <c r="I26" s="89"/>
      <c r="J26" s="89"/>
      <c r="K26" s="89"/>
      <c r="L26" s="89"/>
      <c r="M26" s="89"/>
      <c r="N26" s="89"/>
      <c r="O26" s="89"/>
    </row>
    <row r="27" spans="1:15" ht="22.5" customHeight="1">
      <c r="A27" s="85">
        <v>18</v>
      </c>
      <c r="B27" s="88" t="s">
        <v>115</v>
      </c>
      <c r="C27" s="89"/>
      <c r="D27" s="89"/>
      <c r="E27" s="89"/>
      <c r="F27" s="89"/>
      <c r="G27" s="89"/>
      <c r="H27" s="89"/>
      <c r="I27" s="89"/>
      <c r="J27" s="89"/>
      <c r="K27" s="89"/>
      <c r="L27" s="89"/>
      <c r="M27" s="89"/>
      <c r="N27" s="89"/>
      <c r="O27" s="89"/>
    </row>
    <row r="28" spans="1:15" ht="35.25" customHeight="1">
      <c r="A28" s="90">
        <v>19</v>
      </c>
      <c r="B28" s="91" t="s">
        <v>172</v>
      </c>
      <c r="C28" s="92" t="s">
        <v>129</v>
      </c>
      <c r="D28" s="92" t="s">
        <v>129</v>
      </c>
      <c r="E28" s="92" t="s">
        <v>129</v>
      </c>
      <c r="F28" s="92" t="s">
        <v>129</v>
      </c>
      <c r="G28" s="92" t="s">
        <v>129</v>
      </c>
      <c r="H28" s="92" t="s">
        <v>129</v>
      </c>
      <c r="I28" s="92" t="s">
        <v>129</v>
      </c>
      <c r="J28" s="92" t="s">
        <v>129</v>
      </c>
      <c r="K28" s="92" t="s">
        <v>129</v>
      </c>
      <c r="L28" s="93">
        <v>0.6</v>
      </c>
      <c r="M28" s="94">
        <v>0.5485714285714286</v>
      </c>
      <c r="N28" s="94">
        <v>0.71064235723934543</v>
      </c>
      <c r="O28" s="94">
        <v>0.71565296909583997</v>
      </c>
    </row>
    <row r="29" spans="1:15" ht="36.75" customHeight="1">
      <c r="A29" s="85">
        <v>20</v>
      </c>
      <c r="B29" s="86" t="s">
        <v>173</v>
      </c>
      <c r="C29" s="89"/>
      <c r="D29" s="89"/>
      <c r="E29" s="89"/>
      <c r="F29" s="89"/>
      <c r="G29" s="89"/>
      <c r="H29" s="89"/>
      <c r="I29" s="89"/>
      <c r="J29" s="89"/>
      <c r="K29" s="89"/>
      <c r="L29" s="87">
        <f>L32-L30-L41</f>
        <v>1123.8014000000001</v>
      </c>
      <c r="M29" s="89"/>
      <c r="N29" s="89"/>
      <c r="O29" s="89"/>
    </row>
    <row r="30" spans="1:15" ht="20.25" customHeight="1">
      <c r="A30" s="85">
        <v>21</v>
      </c>
      <c r="B30" s="88" t="s">
        <v>116</v>
      </c>
      <c r="C30" s="89"/>
      <c r="D30" s="89"/>
      <c r="E30" s="89"/>
      <c r="F30" s="89"/>
      <c r="G30" s="89"/>
      <c r="H30" s="89"/>
      <c r="I30" s="89"/>
      <c r="J30" s="89"/>
      <c r="K30" s="89"/>
      <c r="L30" s="87">
        <f>L32*0.3</f>
        <v>482.19119999999998</v>
      </c>
      <c r="M30" s="89"/>
      <c r="N30" s="89"/>
      <c r="O30" s="89"/>
    </row>
    <row r="31" spans="1:15" ht="49.5" customHeight="1">
      <c r="A31" s="85">
        <v>22</v>
      </c>
      <c r="B31" s="86" t="s">
        <v>174</v>
      </c>
      <c r="C31" s="89"/>
      <c r="D31" s="89"/>
      <c r="E31" s="89"/>
      <c r="F31" s="89"/>
      <c r="G31" s="89"/>
      <c r="H31" s="89"/>
      <c r="I31" s="89"/>
      <c r="J31" s="89"/>
      <c r="K31" s="89"/>
      <c r="L31" s="89"/>
      <c r="M31" s="89"/>
      <c r="N31" s="89"/>
      <c r="O31" s="89"/>
    </row>
    <row r="32" spans="1:15" ht="33.75" customHeight="1">
      <c r="A32" s="85">
        <v>23</v>
      </c>
      <c r="B32" s="86" t="s">
        <v>175</v>
      </c>
      <c r="C32" s="89"/>
      <c r="D32" s="89"/>
      <c r="E32" s="89"/>
      <c r="F32" s="89"/>
      <c r="G32" s="89"/>
      <c r="H32" s="89"/>
      <c r="I32" s="89"/>
      <c r="J32" s="89"/>
      <c r="K32" s="89"/>
      <c r="L32" s="87">
        <v>1607.3040000000001</v>
      </c>
      <c r="M32" s="89"/>
      <c r="N32" s="89"/>
      <c r="O32" s="89"/>
    </row>
    <row r="33" spans="1:15" ht="33.75" customHeight="1">
      <c r="A33" s="85">
        <v>24</v>
      </c>
      <c r="B33" s="86" t="s">
        <v>176</v>
      </c>
      <c r="C33" s="89"/>
      <c r="D33" s="89"/>
      <c r="E33" s="89"/>
      <c r="F33" s="89"/>
      <c r="G33" s="89"/>
      <c r="H33" s="89"/>
      <c r="I33" s="89"/>
      <c r="J33" s="89"/>
      <c r="K33" s="89"/>
      <c r="L33" s="89"/>
      <c r="M33" s="89"/>
      <c r="N33" s="89"/>
      <c r="O33" s="89"/>
    </row>
    <row r="34" spans="1:15" ht="33.75" customHeight="1">
      <c r="A34" s="95"/>
      <c r="B34" s="86" t="s">
        <v>177</v>
      </c>
      <c r="C34" s="89"/>
      <c r="D34" s="89"/>
      <c r="E34" s="89"/>
      <c r="F34" s="89"/>
      <c r="G34" s="89"/>
      <c r="H34" s="89"/>
      <c r="I34" s="89"/>
      <c r="J34" s="89"/>
      <c r="K34" s="89"/>
      <c r="L34" s="89"/>
      <c r="M34" s="89"/>
      <c r="N34" s="89"/>
      <c r="O34" s="89"/>
    </row>
    <row r="35" spans="1:15" ht="20.100000000000001" customHeight="1">
      <c r="A35" s="95"/>
      <c r="B35" s="88" t="s">
        <v>117</v>
      </c>
      <c r="C35" s="89"/>
      <c r="D35" s="89"/>
      <c r="E35" s="89"/>
      <c r="F35" s="89"/>
      <c r="G35" s="89"/>
      <c r="H35" s="89"/>
      <c r="I35" s="89"/>
      <c r="J35" s="89"/>
      <c r="K35" s="89"/>
      <c r="L35" s="87">
        <v>1.6516999999999999</v>
      </c>
      <c r="M35" s="89"/>
      <c r="N35" s="89"/>
      <c r="O35" s="89"/>
    </row>
    <row r="36" spans="1:15" ht="20.100000000000001" customHeight="1">
      <c r="A36" s="95"/>
      <c r="B36" s="88" t="s">
        <v>118</v>
      </c>
      <c r="C36" s="89"/>
      <c r="D36" s="89"/>
      <c r="E36" s="89"/>
      <c r="F36" s="89"/>
      <c r="G36" s="89"/>
      <c r="H36" s="89"/>
      <c r="I36" s="89"/>
      <c r="J36" s="89"/>
      <c r="K36" s="89"/>
      <c r="L36" s="89"/>
      <c r="M36" s="89"/>
      <c r="N36" s="89"/>
      <c r="O36" s="89"/>
    </row>
    <row r="37" spans="1:15" ht="20.100000000000001" customHeight="1">
      <c r="A37" s="95"/>
      <c r="B37" s="88" t="s">
        <v>119</v>
      </c>
      <c r="C37" s="89"/>
      <c r="D37" s="89"/>
      <c r="E37" s="89"/>
      <c r="F37" s="89"/>
      <c r="G37" s="89"/>
      <c r="H37" s="89"/>
      <c r="I37" s="89"/>
      <c r="J37" s="89"/>
      <c r="K37" s="89"/>
      <c r="L37" s="89"/>
      <c r="M37" s="89"/>
      <c r="N37" s="89"/>
      <c r="O37" s="89"/>
    </row>
    <row r="38" spans="1:15" ht="20.100000000000001" customHeight="1">
      <c r="A38" s="95"/>
      <c r="B38" s="88" t="s">
        <v>117</v>
      </c>
      <c r="C38" s="89"/>
      <c r="D38" s="89"/>
      <c r="E38" s="89"/>
      <c r="F38" s="89"/>
      <c r="G38" s="89"/>
      <c r="H38" s="89"/>
      <c r="I38" s="89"/>
      <c r="J38" s="89"/>
      <c r="K38" s="89"/>
      <c r="L38" s="87">
        <v>1.792</v>
      </c>
      <c r="M38" s="89"/>
      <c r="N38" s="89"/>
      <c r="O38" s="89"/>
    </row>
    <row r="39" spans="1:15" ht="35.25" customHeight="1">
      <c r="A39" s="95"/>
      <c r="B39" s="86" t="s">
        <v>178</v>
      </c>
      <c r="C39" s="89"/>
      <c r="D39" s="89"/>
      <c r="E39" s="89"/>
      <c r="F39" s="89"/>
      <c r="G39" s="89"/>
      <c r="H39" s="89"/>
      <c r="I39" s="89"/>
      <c r="J39" s="89"/>
      <c r="K39" s="89"/>
      <c r="L39" s="89"/>
      <c r="M39" s="89"/>
      <c r="N39" s="89"/>
      <c r="O39" s="89"/>
    </row>
    <row r="40" spans="1:15" ht="35.25" customHeight="1">
      <c r="A40" s="95"/>
      <c r="B40" s="86" t="s">
        <v>179</v>
      </c>
      <c r="C40" s="89"/>
      <c r="D40" s="89"/>
      <c r="E40" s="89"/>
      <c r="F40" s="89"/>
      <c r="G40" s="89"/>
      <c r="H40" s="89"/>
      <c r="I40" s="89"/>
      <c r="J40" s="89"/>
      <c r="K40" s="89"/>
      <c r="L40" s="89"/>
      <c r="M40" s="89"/>
      <c r="N40" s="89"/>
      <c r="O40" s="89"/>
    </row>
    <row r="41" spans="1:15" ht="20.100000000000001" customHeight="1">
      <c r="A41" s="95"/>
      <c r="B41" s="88" t="s">
        <v>117</v>
      </c>
      <c r="C41" s="89"/>
      <c r="D41" s="89"/>
      <c r="E41" s="89"/>
      <c r="F41" s="89"/>
      <c r="G41" s="89"/>
      <c r="H41" s="89"/>
      <c r="I41" s="89"/>
      <c r="J41" s="89"/>
      <c r="K41" s="89"/>
      <c r="L41" s="87">
        <v>1.3113999999999999</v>
      </c>
      <c r="M41" s="89"/>
      <c r="N41" s="89"/>
      <c r="O41" s="89"/>
    </row>
    <row r="42" spans="1:15" ht="20.100000000000001" customHeight="1">
      <c r="A42" s="95"/>
      <c r="B42" s="88" t="s">
        <v>118</v>
      </c>
      <c r="C42" s="89"/>
      <c r="D42" s="89"/>
      <c r="E42" s="89"/>
      <c r="F42" s="89"/>
      <c r="G42" s="89"/>
      <c r="H42" s="89"/>
      <c r="I42" s="89"/>
      <c r="J42" s="89"/>
      <c r="K42" s="89"/>
      <c r="L42" s="89"/>
      <c r="M42" s="89"/>
      <c r="N42" s="89"/>
      <c r="O42" s="89"/>
    </row>
    <row r="43" spans="1:15" ht="20.100000000000001" customHeight="1">
      <c r="A43" s="95"/>
      <c r="B43" s="88" t="s">
        <v>120</v>
      </c>
      <c r="C43" s="89"/>
      <c r="D43" s="89"/>
      <c r="E43" s="89"/>
      <c r="F43" s="89"/>
      <c r="G43" s="89"/>
      <c r="H43" s="89"/>
      <c r="I43" s="89"/>
      <c r="J43" s="89"/>
      <c r="K43" s="89"/>
      <c r="L43" s="89"/>
      <c r="M43" s="89"/>
      <c r="N43" s="89"/>
      <c r="O43" s="89"/>
    </row>
    <row r="44" spans="1:15" ht="20.100000000000001" customHeight="1">
      <c r="A44" s="95"/>
      <c r="B44" s="88" t="s">
        <v>117</v>
      </c>
      <c r="C44" s="89"/>
      <c r="D44" s="89"/>
      <c r="E44" s="89"/>
      <c r="F44" s="89"/>
      <c r="G44" s="89"/>
      <c r="H44" s="89"/>
      <c r="I44" s="89"/>
      <c r="J44" s="89"/>
      <c r="K44" s="89"/>
      <c r="L44" s="87">
        <v>0.13539999999999999</v>
      </c>
      <c r="M44" s="89"/>
      <c r="N44" s="89"/>
      <c r="O44" s="89"/>
    </row>
    <row r="45" spans="1:15" ht="20.100000000000001" customHeight="1">
      <c r="A45" s="95"/>
      <c r="B45" s="88" t="s">
        <v>118</v>
      </c>
      <c r="C45" s="89"/>
      <c r="D45" s="89"/>
      <c r="E45" s="89"/>
      <c r="F45" s="89"/>
      <c r="G45" s="89"/>
      <c r="H45" s="89"/>
      <c r="I45" s="89"/>
      <c r="J45" s="89"/>
      <c r="K45" s="89"/>
      <c r="L45" s="89"/>
      <c r="M45" s="89"/>
      <c r="N45" s="89"/>
      <c r="O45" s="89"/>
    </row>
    <row r="46" spans="1:15" ht="51" customHeight="1">
      <c r="A46" s="95"/>
      <c r="B46" s="88" t="s">
        <v>102</v>
      </c>
      <c r="C46" s="89"/>
      <c r="D46" s="89"/>
      <c r="E46" s="89"/>
      <c r="F46" s="89"/>
      <c r="G46" s="89"/>
      <c r="H46" s="89"/>
      <c r="I46" s="89"/>
      <c r="J46" s="89"/>
      <c r="K46" s="89"/>
      <c r="L46" s="89"/>
      <c r="M46" s="89"/>
      <c r="N46" s="89"/>
      <c r="O46" s="89"/>
    </row>
    <row r="47" spans="1:15" ht="13.5" customHeight="1">
      <c r="A47" s="95"/>
      <c r="B47" s="88"/>
      <c r="C47" s="89"/>
      <c r="D47" s="89"/>
      <c r="E47" s="89"/>
      <c r="F47" s="89"/>
      <c r="G47" s="89"/>
      <c r="H47" s="89"/>
      <c r="I47" s="89"/>
      <c r="J47" s="89"/>
      <c r="K47" s="89"/>
      <c r="L47" s="89"/>
      <c r="M47" s="89"/>
      <c r="N47" s="89"/>
      <c r="O47" s="89"/>
    </row>
    <row r="48" spans="1:15" ht="20.100000000000001" customHeight="1">
      <c r="A48" s="95"/>
      <c r="B48" s="88" t="s">
        <v>117</v>
      </c>
      <c r="C48" s="89"/>
      <c r="D48" s="89"/>
      <c r="E48" s="89"/>
      <c r="F48" s="89"/>
      <c r="G48" s="89"/>
      <c r="H48" s="89"/>
      <c r="I48" s="89"/>
      <c r="J48" s="89"/>
      <c r="K48" s="89"/>
      <c r="L48" s="87">
        <v>0.52649999999999997</v>
      </c>
      <c r="M48" s="89"/>
      <c r="N48" s="89"/>
      <c r="O48" s="89"/>
    </row>
    <row r="49" spans="1:15" ht="20.100000000000001" customHeight="1">
      <c r="A49" s="95"/>
      <c r="B49" s="88" t="s">
        <v>118</v>
      </c>
      <c r="C49" s="89"/>
      <c r="D49" s="89"/>
      <c r="E49" s="89"/>
      <c r="F49" s="89"/>
      <c r="G49" s="89"/>
      <c r="H49" s="89"/>
      <c r="I49" s="89"/>
      <c r="J49" s="89"/>
      <c r="K49" s="89"/>
      <c r="L49" s="89"/>
      <c r="M49" s="89"/>
      <c r="N49" s="89"/>
      <c r="O49" s="89"/>
    </row>
    <row r="50" spans="1:15" ht="36" customHeight="1">
      <c r="A50" s="95"/>
      <c r="B50" s="88" t="s">
        <v>121</v>
      </c>
      <c r="C50" s="191" t="s">
        <v>186</v>
      </c>
      <c r="D50" s="192"/>
      <c r="E50" s="192"/>
      <c r="F50" s="192"/>
      <c r="G50" s="192"/>
      <c r="H50" s="192"/>
      <c r="I50" s="192"/>
      <c r="J50" s="192"/>
      <c r="K50" s="192"/>
      <c r="L50" s="192"/>
      <c r="M50" s="192"/>
      <c r="N50" s="192"/>
      <c r="O50" s="193"/>
    </row>
    <row r="51" spans="1:15" ht="20.100000000000001" customHeight="1">
      <c r="A51" s="85">
        <v>25</v>
      </c>
      <c r="B51" s="88" t="s">
        <v>182</v>
      </c>
      <c r="C51" s="89"/>
      <c r="D51" s="89"/>
      <c r="E51" s="89"/>
      <c r="F51" s="89"/>
      <c r="G51" s="89"/>
      <c r="H51" s="89"/>
      <c r="I51" s="89"/>
      <c r="J51" s="89"/>
      <c r="K51" s="89"/>
      <c r="L51" s="87">
        <f>L35+L38+L41+L44+L48</f>
        <v>5.4169999999999998</v>
      </c>
      <c r="M51" s="89"/>
      <c r="N51" s="89"/>
      <c r="O51" s="89"/>
    </row>
    <row r="52" spans="1:15" ht="20.100000000000001" customHeight="1">
      <c r="A52" s="85">
        <v>26</v>
      </c>
      <c r="B52" s="88" t="s">
        <v>122</v>
      </c>
      <c r="C52" s="89"/>
      <c r="D52" s="89"/>
      <c r="E52" s="89"/>
      <c r="F52" s="89"/>
      <c r="G52" s="89"/>
      <c r="H52" s="89"/>
      <c r="I52" s="89"/>
      <c r="J52" s="89"/>
      <c r="K52" s="89"/>
      <c r="L52" s="89"/>
      <c r="M52" s="89"/>
      <c r="N52" s="89"/>
      <c r="O52" s="89"/>
    </row>
    <row r="53" spans="1:15" ht="20.100000000000001" customHeight="1">
      <c r="A53" s="85">
        <v>27</v>
      </c>
      <c r="B53" s="88" t="s">
        <v>123</v>
      </c>
      <c r="C53" s="89"/>
      <c r="D53" s="89"/>
      <c r="E53" s="89"/>
      <c r="F53" s="89"/>
      <c r="G53" s="89"/>
      <c r="H53" s="89"/>
      <c r="I53" s="89"/>
      <c r="J53" s="89"/>
      <c r="K53" s="89"/>
      <c r="L53" s="89"/>
      <c r="M53" s="89"/>
      <c r="N53" s="89"/>
      <c r="O53" s="89"/>
    </row>
    <row r="54" spans="1:15" ht="34.5" customHeight="1">
      <c r="A54" s="85">
        <v>28</v>
      </c>
      <c r="B54" s="86" t="s">
        <v>180</v>
      </c>
      <c r="C54" s="87"/>
      <c r="D54" s="87"/>
      <c r="E54" s="87"/>
      <c r="F54" s="87"/>
      <c r="G54" s="87"/>
      <c r="H54" s="87"/>
      <c r="I54" s="87"/>
      <c r="J54" s="87"/>
      <c r="K54" s="87"/>
      <c r="L54" s="87">
        <v>4.9522655999999996</v>
      </c>
      <c r="M54" s="87">
        <v>278.8364914</v>
      </c>
      <c r="N54" s="87">
        <v>367.20535940000002</v>
      </c>
      <c r="O54" s="87">
        <v>386.5418214</v>
      </c>
    </row>
    <row r="55" spans="1:15" ht="34.5" customHeight="1">
      <c r="A55" s="85">
        <v>29</v>
      </c>
      <c r="B55" s="88" t="s">
        <v>188</v>
      </c>
      <c r="C55" s="89"/>
      <c r="D55" s="89"/>
      <c r="E55" s="89"/>
      <c r="F55" s="89"/>
      <c r="G55" s="89"/>
      <c r="H55" s="89"/>
      <c r="I55" s="89"/>
      <c r="J55" s="89"/>
      <c r="K55" s="89"/>
      <c r="L55" s="89"/>
      <c r="M55" s="89"/>
      <c r="N55" s="89"/>
      <c r="O55" s="89"/>
    </row>
    <row r="56" spans="1:15" ht="34.5" customHeight="1">
      <c r="A56" s="85">
        <v>30</v>
      </c>
      <c r="B56" s="88" t="s">
        <v>187</v>
      </c>
      <c r="C56" s="87"/>
      <c r="D56" s="87"/>
      <c r="E56" s="87"/>
      <c r="F56" s="87"/>
      <c r="G56" s="87"/>
      <c r="H56" s="87"/>
      <c r="I56" s="87"/>
      <c r="J56" s="87"/>
      <c r="K56" s="87"/>
      <c r="L56" s="87">
        <v>-1.3241540999999999</v>
      </c>
      <c r="M56" s="87">
        <v>-51.518096999999997</v>
      </c>
      <c r="N56" s="87">
        <v>19.069295799999999</v>
      </c>
      <c r="O56" s="87">
        <v>65.641480000000001</v>
      </c>
    </row>
    <row r="57" spans="1:15" ht="20.100000000000001" customHeight="1">
      <c r="A57" s="85">
        <v>31</v>
      </c>
      <c r="B57" s="88" t="s">
        <v>124</v>
      </c>
      <c r="C57" s="191" t="s">
        <v>142</v>
      </c>
      <c r="D57" s="192"/>
      <c r="E57" s="192"/>
      <c r="F57" s="192"/>
      <c r="G57" s="192"/>
      <c r="H57" s="192"/>
      <c r="I57" s="192"/>
      <c r="J57" s="192"/>
      <c r="K57" s="193"/>
      <c r="L57" s="87">
        <v>1.3290000000000002</v>
      </c>
      <c r="M57" s="87">
        <v>11.304490000000555</v>
      </c>
      <c r="N57" s="87">
        <v>9.8287783000004083</v>
      </c>
      <c r="O57" s="87">
        <v>13.925921800001788</v>
      </c>
    </row>
    <row r="58" spans="1:15" ht="20.100000000000001" customHeight="1">
      <c r="A58" s="85">
        <v>32</v>
      </c>
      <c r="B58" s="88" t="s">
        <v>125</v>
      </c>
      <c r="C58" s="89"/>
      <c r="D58" s="89"/>
      <c r="E58" s="89"/>
      <c r="F58" s="89"/>
      <c r="G58" s="89"/>
      <c r="H58" s="89"/>
      <c r="I58" s="89"/>
      <c r="J58" s="89"/>
      <c r="K58" s="89"/>
      <c r="L58" s="89"/>
      <c r="M58" s="89"/>
      <c r="N58" s="89"/>
      <c r="O58" s="89"/>
    </row>
    <row r="59" spans="1:15" ht="33" customHeight="1">
      <c r="A59" s="85">
        <v>33</v>
      </c>
      <c r="B59" s="88" t="s">
        <v>126</v>
      </c>
      <c r="C59" s="89"/>
      <c r="D59" s="89"/>
      <c r="E59" s="89"/>
      <c r="F59" s="89"/>
      <c r="G59" s="89"/>
      <c r="H59" s="89"/>
      <c r="I59" s="87"/>
      <c r="J59" s="87"/>
      <c r="K59" s="87"/>
      <c r="L59" s="87">
        <v>-0.41070640000000003</v>
      </c>
      <c r="M59" s="87">
        <v>1.2927090999999999</v>
      </c>
      <c r="N59" s="87">
        <v>1.6304702</v>
      </c>
      <c r="O59" s="87">
        <v>2.7539215000000001</v>
      </c>
    </row>
    <row r="60" spans="1:15" customFormat="1" ht="19.5" customHeight="1">
      <c r="A60" s="97" t="s">
        <v>185</v>
      </c>
      <c r="B60" s="98"/>
      <c r="C60" s="99"/>
      <c r="D60" s="99"/>
      <c r="E60" s="99"/>
      <c r="F60" s="99"/>
      <c r="G60" s="99"/>
      <c r="H60" s="99"/>
      <c r="I60" s="99"/>
      <c r="J60" s="99"/>
      <c r="K60" s="99"/>
      <c r="L60" s="99"/>
      <c r="M60" s="99"/>
      <c r="N60" s="99"/>
      <c r="O60" s="99"/>
    </row>
    <row r="61" spans="1:15" customFormat="1" ht="20.25" customHeight="1">
      <c r="A61" s="97" t="s">
        <v>183</v>
      </c>
      <c r="B61" s="98"/>
      <c r="C61" s="99"/>
      <c r="D61" s="99"/>
      <c r="E61" s="99"/>
      <c r="F61" s="99"/>
      <c r="G61" s="99"/>
      <c r="H61" s="99"/>
      <c r="I61" s="99"/>
      <c r="J61" s="99"/>
      <c r="K61" s="99"/>
      <c r="L61" s="99"/>
      <c r="M61" s="99"/>
      <c r="N61" s="99"/>
      <c r="O61" s="99"/>
    </row>
    <row r="62" spans="1:15" customFormat="1" ht="20.25" customHeight="1">
      <c r="A62" s="187" t="s">
        <v>184</v>
      </c>
      <c r="B62" s="187"/>
      <c r="C62" s="187"/>
      <c r="D62" s="187"/>
      <c r="E62" s="187"/>
      <c r="F62" s="187"/>
      <c r="G62" s="187"/>
      <c r="H62" s="187"/>
      <c r="I62" s="187"/>
      <c r="J62" s="187"/>
      <c r="K62" s="187"/>
      <c r="L62" s="187"/>
      <c r="M62" s="187"/>
      <c r="N62" s="187"/>
      <c r="O62" s="187"/>
    </row>
    <row r="63" spans="1:15" customFormat="1" ht="36" customHeight="1">
      <c r="A63" s="187" t="s">
        <v>189</v>
      </c>
      <c r="B63" s="187"/>
      <c r="C63" s="187"/>
      <c r="D63" s="187"/>
      <c r="E63" s="187"/>
      <c r="F63" s="187"/>
      <c r="G63" s="187"/>
      <c r="H63" s="187"/>
      <c r="I63" s="187"/>
      <c r="J63" s="187"/>
      <c r="K63" s="187"/>
      <c r="L63" s="187"/>
      <c r="M63" s="187"/>
      <c r="N63" s="187"/>
      <c r="O63" s="187"/>
    </row>
    <row r="64" spans="1:15" ht="15">
      <c r="A64" s="96" t="s">
        <v>158</v>
      </c>
      <c r="B64" s="79"/>
      <c r="C64" s="79"/>
      <c r="D64" s="79"/>
      <c r="E64" s="79"/>
      <c r="F64" s="79"/>
      <c r="G64" s="79"/>
      <c r="H64" s="79"/>
      <c r="I64" s="79"/>
      <c r="J64" s="79"/>
      <c r="K64" s="79"/>
      <c r="L64" s="79"/>
      <c r="M64" s="79"/>
      <c r="N64" s="79"/>
      <c r="O64" s="79"/>
    </row>
    <row r="65" spans="1:15" ht="15">
      <c r="A65" s="79" t="s">
        <v>181</v>
      </c>
      <c r="B65" s="79"/>
      <c r="C65" s="79"/>
      <c r="D65" s="79"/>
      <c r="E65" s="79"/>
      <c r="F65" s="79"/>
      <c r="G65" s="79"/>
      <c r="H65" s="79"/>
      <c r="I65" s="79"/>
      <c r="J65" s="79"/>
      <c r="K65" s="79"/>
      <c r="L65" s="79"/>
      <c r="M65" s="79"/>
      <c r="N65" s="79"/>
      <c r="O65" s="79"/>
    </row>
    <row r="66" spans="1:15" ht="15">
      <c r="A66" s="96" t="s">
        <v>159</v>
      </c>
      <c r="B66" s="79"/>
      <c r="C66" s="79"/>
      <c r="D66" s="79"/>
      <c r="E66" s="79"/>
      <c r="F66" s="79"/>
      <c r="G66" s="79"/>
      <c r="H66" s="79"/>
      <c r="I66" s="79"/>
      <c r="J66" s="79"/>
      <c r="K66" s="79"/>
      <c r="L66" s="79"/>
      <c r="M66" s="79"/>
      <c r="N66" s="79"/>
      <c r="O66" s="79"/>
    </row>
    <row r="67" spans="1:15" ht="15">
      <c r="A67" s="96" t="s">
        <v>160</v>
      </c>
      <c r="B67" s="79"/>
      <c r="C67" s="79"/>
      <c r="D67" s="79"/>
      <c r="E67" s="79"/>
      <c r="F67" s="79"/>
      <c r="G67" s="79"/>
      <c r="H67" s="79"/>
      <c r="I67" s="79"/>
      <c r="J67" s="79"/>
      <c r="K67" s="79"/>
      <c r="L67" s="79"/>
      <c r="M67" s="79"/>
      <c r="N67" s="79"/>
      <c r="O67" s="79"/>
    </row>
    <row r="68" spans="1:15">
      <c r="A68" s="46"/>
    </row>
  </sheetData>
  <mergeCells count="18">
    <mergeCell ref="A63:O63"/>
    <mergeCell ref="A8:B8"/>
    <mergeCell ref="C8:O8"/>
    <mergeCell ref="C50:O50"/>
    <mergeCell ref="A62:O62"/>
    <mergeCell ref="C10:K10"/>
    <mergeCell ref="C12:K12"/>
    <mergeCell ref="C14:K14"/>
    <mergeCell ref="C57:K57"/>
    <mergeCell ref="A6:E6"/>
    <mergeCell ref="A7:B7"/>
    <mergeCell ref="A3:B3"/>
    <mergeCell ref="C3:O3"/>
    <mergeCell ref="A4:B4"/>
    <mergeCell ref="C4:O4"/>
    <mergeCell ref="A5:B5"/>
    <mergeCell ref="C5:O5"/>
    <mergeCell ref="C7:O7"/>
  </mergeCells>
  <pageMargins left="0.55118110236220474" right="0.19685039370078741" top="0.55118110236220474" bottom="0.43307086614173229" header="0.31496062992125984" footer="0.31496062992125984"/>
  <pageSetup paperSize="9" scale="54"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2:D48"/>
  <sheetViews>
    <sheetView tabSelected="1" view="pageBreakPreview" zoomScaleSheetLayoutView="100" workbookViewId="0">
      <pane xSplit="2" ySplit="8" topLeftCell="C9" activePane="bottomRight" state="frozen"/>
      <selection activeCell="A49" sqref="A49:XFD547"/>
      <selection pane="topRight" activeCell="A49" sqref="A49:XFD547"/>
      <selection pane="bottomLeft" activeCell="A49" sqref="A49:XFD547"/>
      <selection pane="bottomRight" activeCell="P21" sqref="P21"/>
    </sheetView>
  </sheetViews>
  <sheetFormatPr defaultRowHeight="12.75"/>
  <cols>
    <col min="1" max="1" width="9" style="194" customWidth="1"/>
    <col min="2" max="2" width="59.1640625" style="198" customWidth="1"/>
    <col min="3" max="3" width="16.33203125" style="206" bestFit="1" customWidth="1"/>
    <col min="4" max="4" width="16.33203125" style="198" bestFit="1" customWidth="1"/>
    <col min="5" max="21" width="2.33203125" style="198" bestFit="1" customWidth="1"/>
    <col min="22" max="16384" width="9.33203125" style="198"/>
  </cols>
  <sheetData>
    <row r="2" spans="1:4" ht="15.75">
      <c r="B2" s="195" t="s">
        <v>203</v>
      </c>
      <c r="C2" s="196"/>
      <c r="D2" s="197"/>
    </row>
    <row r="3" spans="1:4" ht="15">
      <c r="B3" s="199" t="s">
        <v>204</v>
      </c>
      <c r="C3" s="200"/>
      <c r="D3" s="199"/>
    </row>
    <row r="4" spans="1:4" ht="4.5" customHeight="1">
      <c r="B4" s="199"/>
      <c r="C4" s="201"/>
      <c r="D4" s="202"/>
    </row>
    <row r="5" spans="1:4" ht="15">
      <c r="B5" s="203" t="s">
        <v>205</v>
      </c>
      <c r="C5" s="203"/>
      <c r="D5" s="204"/>
    </row>
    <row r="6" spans="1:4" ht="15">
      <c r="B6" s="203"/>
      <c r="C6" s="205"/>
      <c r="D6" s="204"/>
    </row>
    <row r="7" spans="1:4" ht="6.75" customHeight="1"/>
    <row r="8" spans="1:4" s="210" customFormat="1" ht="24" customHeight="1">
      <c r="A8" s="207" t="s">
        <v>206</v>
      </c>
      <c r="B8" s="207" t="s">
        <v>207</v>
      </c>
      <c r="C8" s="208" t="s">
        <v>75</v>
      </c>
      <c r="D8" s="209" t="s">
        <v>62</v>
      </c>
    </row>
    <row r="9" spans="1:4">
      <c r="A9" s="211" t="s">
        <v>208</v>
      </c>
      <c r="B9" s="211">
        <v>1</v>
      </c>
      <c r="C9" s="212"/>
      <c r="D9" s="213"/>
    </row>
    <row r="10" spans="1:4">
      <c r="A10" s="214" t="s">
        <v>209</v>
      </c>
      <c r="B10" s="215" t="s">
        <v>210</v>
      </c>
      <c r="C10" s="216"/>
      <c r="D10" s="217"/>
    </row>
    <row r="11" spans="1:4">
      <c r="A11" s="214">
        <v>1</v>
      </c>
      <c r="B11" s="215" t="s">
        <v>211</v>
      </c>
      <c r="C11" s="216"/>
      <c r="D11" s="216">
        <v>0</v>
      </c>
    </row>
    <row r="12" spans="1:4">
      <c r="A12" s="214"/>
      <c r="B12" s="215"/>
      <c r="C12" s="216"/>
      <c r="D12" s="216">
        <v>0</v>
      </c>
    </row>
    <row r="13" spans="1:4">
      <c r="A13" s="214">
        <v>2</v>
      </c>
      <c r="B13" s="215" t="s">
        <v>212</v>
      </c>
      <c r="C13" s="216"/>
      <c r="D13" s="216">
        <v>0</v>
      </c>
    </row>
    <row r="14" spans="1:4">
      <c r="A14" s="214">
        <v>2.1</v>
      </c>
      <c r="B14" s="215" t="s">
        <v>213</v>
      </c>
      <c r="C14" s="216"/>
      <c r="D14" s="216">
        <v>84412</v>
      </c>
    </row>
    <row r="15" spans="1:4">
      <c r="A15" s="214">
        <v>2.2000000000000002</v>
      </c>
      <c r="B15" s="215" t="s">
        <v>214</v>
      </c>
      <c r="C15" s="216"/>
      <c r="D15" s="216">
        <v>241521</v>
      </c>
    </row>
    <row r="16" spans="1:4">
      <c r="A16" s="214"/>
      <c r="B16" s="215" t="s">
        <v>215</v>
      </c>
      <c r="C16" s="218">
        <f>C14+C15</f>
        <v>0</v>
      </c>
      <c r="D16" s="218">
        <f t="shared" ref="D16" si="0">D14+D15</f>
        <v>325933</v>
      </c>
    </row>
    <row r="17" spans="1:4">
      <c r="A17" s="214"/>
      <c r="B17" s="215"/>
      <c r="C17" s="216"/>
      <c r="D17" s="216">
        <v>0</v>
      </c>
    </row>
    <row r="18" spans="1:4" ht="13.5" customHeight="1">
      <c r="A18" s="214">
        <v>3</v>
      </c>
      <c r="B18" s="215" t="s">
        <v>216</v>
      </c>
      <c r="C18" s="216"/>
      <c r="D18" s="216">
        <v>358686</v>
      </c>
    </row>
    <row r="19" spans="1:4">
      <c r="A19" s="214">
        <v>4</v>
      </c>
      <c r="B19" s="215" t="s">
        <v>217</v>
      </c>
      <c r="C19" s="216"/>
      <c r="D19" s="216">
        <v>330712</v>
      </c>
    </row>
    <row r="20" spans="1:4">
      <c r="A20" s="214"/>
      <c r="B20" s="215"/>
      <c r="C20" s="216"/>
      <c r="D20" s="216">
        <v>0</v>
      </c>
    </row>
    <row r="21" spans="1:4">
      <c r="A21" s="214">
        <v>5</v>
      </c>
      <c r="B21" s="215" t="s">
        <v>218</v>
      </c>
      <c r="C21" s="216"/>
      <c r="D21" s="216">
        <v>0</v>
      </c>
    </row>
    <row r="22" spans="1:4">
      <c r="A22" s="219">
        <v>5.0999999999999996</v>
      </c>
      <c r="B22" s="217" t="s">
        <v>219</v>
      </c>
      <c r="C22" s="216"/>
      <c r="D22" s="216">
        <v>541950</v>
      </c>
    </row>
    <row r="23" spans="1:4">
      <c r="A23" s="219">
        <v>5.2</v>
      </c>
      <c r="B23" s="217" t="s">
        <v>220</v>
      </c>
      <c r="C23" s="216"/>
      <c r="D23" s="216">
        <v>645279</v>
      </c>
    </row>
    <row r="24" spans="1:4">
      <c r="A24" s="219">
        <v>5.3</v>
      </c>
      <c r="B24" s="217" t="s">
        <v>221</v>
      </c>
      <c r="C24" s="216"/>
      <c r="D24" s="216">
        <v>1926784</v>
      </c>
    </row>
    <row r="25" spans="1:4">
      <c r="A25" s="219">
        <v>5.4</v>
      </c>
      <c r="B25" s="217" t="s">
        <v>222</v>
      </c>
      <c r="C25" s="216"/>
      <c r="D25" s="216">
        <v>69955</v>
      </c>
    </row>
    <row r="26" spans="1:4">
      <c r="A26" s="219">
        <v>5.5</v>
      </c>
      <c r="B26" s="217" t="s">
        <v>223</v>
      </c>
      <c r="C26" s="216"/>
      <c r="D26" s="216">
        <v>1242401</v>
      </c>
    </row>
    <row r="27" spans="1:4">
      <c r="A27" s="219">
        <v>5.6</v>
      </c>
      <c r="B27" s="217" t="s">
        <v>224</v>
      </c>
      <c r="C27" s="216"/>
      <c r="D27" s="216">
        <v>0</v>
      </c>
    </row>
    <row r="28" spans="1:4">
      <c r="A28" s="219">
        <v>5.7</v>
      </c>
      <c r="B28" s="217" t="s">
        <v>225</v>
      </c>
      <c r="C28" s="216"/>
      <c r="D28" s="216">
        <v>54800</v>
      </c>
    </row>
    <row r="29" spans="1:4">
      <c r="A29" s="219" t="s">
        <v>208</v>
      </c>
      <c r="B29" s="217" t="s">
        <v>208</v>
      </c>
      <c r="C29" s="216"/>
      <c r="D29" s="216">
        <v>0</v>
      </c>
    </row>
    <row r="30" spans="1:4">
      <c r="A30" s="219"/>
      <c r="B30" s="215" t="s">
        <v>226</v>
      </c>
      <c r="C30" s="218">
        <f>SUM(C22:C29)</f>
        <v>0</v>
      </c>
      <c r="D30" s="218">
        <f t="shared" ref="D30" si="1">SUM(D22:D29)</f>
        <v>4481169</v>
      </c>
    </row>
    <row r="31" spans="1:4">
      <c r="A31" s="214">
        <v>6</v>
      </c>
      <c r="B31" s="215" t="s">
        <v>227</v>
      </c>
      <c r="C31" s="216"/>
      <c r="D31" s="216">
        <v>0</v>
      </c>
    </row>
    <row r="32" spans="1:4">
      <c r="A32" s="219" t="s">
        <v>228</v>
      </c>
      <c r="B32" s="217" t="s">
        <v>229</v>
      </c>
      <c r="C32" s="216"/>
      <c r="D32" s="216">
        <v>-208207228</v>
      </c>
    </row>
    <row r="33" spans="1:4">
      <c r="A33" s="219">
        <v>6.2</v>
      </c>
      <c r="B33" s="217" t="s">
        <v>230</v>
      </c>
      <c r="C33" s="216"/>
      <c r="D33" s="216">
        <v>15835543</v>
      </c>
    </row>
    <row r="34" spans="1:4">
      <c r="A34" s="219">
        <v>6.3</v>
      </c>
      <c r="B34" s="217" t="s">
        <v>231</v>
      </c>
      <c r="C34" s="216"/>
      <c r="D34" s="216">
        <v>5238836</v>
      </c>
    </row>
    <row r="35" spans="1:4">
      <c r="A35" s="219">
        <v>6.4</v>
      </c>
      <c r="B35" s="217" t="s">
        <v>232</v>
      </c>
      <c r="C35" s="216"/>
      <c r="D35" s="216">
        <v>0</v>
      </c>
    </row>
    <row r="36" spans="1:4">
      <c r="A36" s="219">
        <v>6.5</v>
      </c>
      <c r="B36" s="217" t="s">
        <v>233</v>
      </c>
      <c r="C36" s="216"/>
      <c r="D36" s="216">
        <v>0</v>
      </c>
    </row>
    <row r="37" spans="1:4">
      <c r="A37" s="219">
        <v>6.6</v>
      </c>
      <c r="B37" s="217" t="s">
        <v>234</v>
      </c>
      <c r="C37" s="216"/>
      <c r="D37" s="216">
        <v>10508292</v>
      </c>
    </row>
    <row r="38" spans="1:4">
      <c r="A38" s="219"/>
      <c r="B38" s="215" t="s">
        <v>235</v>
      </c>
      <c r="C38" s="218">
        <f>SUM(C32:C37)</f>
        <v>0</v>
      </c>
      <c r="D38" s="218">
        <f t="shared" ref="D38" si="2">SUM(D32:D37)</f>
        <v>-176624557</v>
      </c>
    </row>
    <row r="39" spans="1:4" s="220" customFormat="1">
      <c r="A39" s="219">
        <v>7</v>
      </c>
      <c r="B39" s="217" t="s">
        <v>236</v>
      </c>
      <c r="C39" s="216"/>
      <c r="D39" s="216">
        <v>0</v>
      </c>
    </row>
    <row r="40" spans="1:4">
      <c r="A40" s="219"/>
      <c r="B40" s="217"/>
      <c r="C40" s="216"/>
      <c r="D40" s="216">
        <v>0</v>
      </c>
    </row>
    <row r="41" spans="1:4">
      <c r="A41" s="219"/>
      <c r="B41" s="217"/>
      <c r="C41" s="216"/>
      <c r="D41" s="216">
        <v>0</v>
      </c>
    </row>
    <row r="42" spans="1:4">
      <c r="A42" s="221">
        <v>9.1</v>
      </c>
      <c r="B42" s="222" t="s">
        <v>237</v>
      </c>
      <c r="C42" s="216"/>
      <c r="D42" s="216">
        <v>191241237</v>
      </c>
    </row>
    <row r="43" spans="1:4" ht="13.5" customHeight="1">
      <c r="A43" s="219"/>
      <c r="B43" s="222"/>
      <c r="C43" s="216"/>
      <c r="D43" s="216">
        <v>0</v>
      </c>
    </row>
    <row r="44" spans="1:4">
      <c r="A44" s="219">
        <v>10</v>
      </c>
      <c r="B44" s="215" t="s">
        <v>238</v>
      </c>
      <c r="C44" s="216"/>
      <c r="D44" s="216">
        <v>1859021</v>
      </c>
    </row>
    <row r="45" spans="1:4">
      <c r="A45" s="219">
        <v>11</v>
      </c>
      <c r="B45" s="215" t="s">
        <v>239</v>
      </c>
      <c r="C45" s="218">
        <f>C11+C16+C18+C19+C30+C38+C39+C42+C44</f>
        <v>0</v>
      </c>
      <c r="D45" s="218">
        <f t="shared" ref="D45" si="3">D11+D16+D18+D19+D30+D38+D39+D42+D44</f>
        <v>21972201</v>
      </c>
    </row>
    <row r="46" spans="1:4">
      <c r="A46" s="219">
        <v>12</v>
      </c>
      <c r="B46" s="215" t="s">
        <v>240</v>
      </c>
      <c r="C46" s="216"/>
      <c r="D46" s="216">
        <v>19384502</v>
      </c>
    </row>
    <row r="47" spans="1:4">
      <c r="A47" s="219">
        <v>13</v>
      </c>
      <c r="B47" s="215" t="s">
        <v>241</v>
      </c>
      <c r="C47" s="218">
        <f>C45-C46</f>
        <v>0</v>
      </c>
      <c r="D47" s="218">
        <f t="shared" ref="D47" si="4">D45-D46</f>
        <v>2587699</v>
      </c>
    </row>
    <row r="48" spans="1:4" ht="25.5">
      <c r="A48" s="221">
        <v>14</v>
      </c>
      <c r="B48" s="223" t="s">
        <v>242</v>
      </c>
      <c r="C48" s="216"/>
      <c r="D48" s="216"/>
    </row>
  </sheetData>
  <printOptions horizontalCentered="1"/>
  <pageMargins left="0.47244094488188981" right="0.74803149606299213" top="0.6692913385826772" bottom="0.55118110236220474" header="0.74803149606299213" footer="0.51181102362204722"/>
  <pageSetup paperSize="9" scale="95" fitToHeight="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F48"/>
  <sheetViews>
    <sheetView view="pageBreakPreview" zoomScaleSheetLayoutView="100" workbookViewId="0">
      <pane xSplit="2" ySplit="8" topLeftCell="C42" activePane="bottomRight" state="frozen"/>
      <selection activeCell="A49" sqref="A49:XFD547"/>
      <selection pane="topRight" activeCell="A49" sqref="A49:XFD547"/>
      <selection pane="bottomLeft" activeCell="A49" sqref="A49:XFD547"/>
      <selection pane="bottomRight" activeCell="A49" sqref="A49:XFD547"/>
    </sheetView>
  </sheetViews>
  <sheetFormatPr defaultRowHeight="12.75"/>
  <cols>
    <col min="1" max="1" width="9" style="224" customWidth="1"/>
    <col min="2" max="2" width="44" style="210" customWidth="1"/>
    <col min="3" max="3" width="16.5" style="210" customWidth="1"/>
    <col min="4" max="4" width="16.1640625" style="210" customWidth="1"/>
    <col min="5" max="5" width="6.5" style="210" customWidth="1"/>
    <col min="6" max="6" width="49.5" style="210" customWidth="1"/>
    <col min="7" max="13" width="2.33203125" style="210" bestFit="1" customWidth="1"/>
    <col min="14" max="16384" width="9.33203125" style="210"/>
  </cols>
  <sheetData>
    <row r="2" spans="1:6" ht="15.75">
      <c r="B2" s="225" t="s">
        <v>203</v>
      </c>
      <c r="C2" s="225"/>
      <c r="D2" s="225"/>
      <c r="E2" s="225"/>
      <c r="F2" s="225"/>
    </row>
    <row r="3" spans="1:6" ht="15">
      <c r="B3" s="226" t="s">
        <v>204</v>
      </c>
      <c r="C3" s="226"/>
      <c r="D3" s="226"/>
      <c r="E3" s="226"/>
      <c r="F3" s="226"/>
    </row>
    <row r="4" spans="1:6" ht="4.5" customHeight="1">
      <c r="B4" s="227"/>
      <c r="C4" s="228"/>
      <c r="D4" s="228"/>
      <c r="E4" s="228"/>
      <c r="F4" s="228"/>
    </row>
    <row r="5" spans="1:6" ht="15">
      <c r="B5" s="227" t="s">
        <v>243</v>
      </c>
      <c r="C5" s="226" t="s">
        <v>244</v>
      </c>
      <c r="D5" s="226"/>
      <c r="E5" s="226"/>
      <c r="F5" s="226"/>
    </row>
    <row r="6" spans="1:6" ht="15">
      <c r="B6" s="227"/>
      <c r="C6" s="229"/>
      <c r="D6" s="229"/>
      <c r="E6" s="229"/>
      <c r="F6" s="229"/>
    </row>
    <row r="7" spans="1:6" ht="6.75" customHeight="1"/>
    <row r="8" spans="1:6" ht="24" customHeight="1">
      <c r="A8" s="230" t="s">
        <v>206</v>
      </c>
      <c r="B8" s="230" t="s">
        <v>207</v>
      </c>
      <c r="C8" s="231" t="s">
        <v>62</v>
      </c>
      <c r="D8" s="231" t="s">
        <v>76</v>
      </c>
      <c r="E8" s="231"/>
      <c r="F8" s="231" t="s">
        <v>245</v>
      </c>
    </row>
    <row r="9" spans="1:6">
      <c r="A9" s="232" t="s">
        <v>208</v>
      </c>
      <c r="B9" s="207">
        <v>1</v>
      </c>
      <c r="C9" s="207"/>
      <c r="D9" s="207"/>
      <c r="E9" s="207"/>
      <c r="F9" s="207"/>
    </row>
    <row r="10" spans="1:6">
      <c r="A10" s="232" t="s">
        <v>209</v>
      </c>
      <c r="B10" s="233" t="s">
        <v>210</v>
      </c>
      <c r="C10" s="234"/>
      <c r="D10" s="234"/>
      <c r="E10" s="234"/>
      <c r="F10" s="234"/>
    </row>
    <row r="11" spans="1:6" ht="61.5" customHeight="1">
      <c r="A11" s="232">
        <v>1</v>
      </c>
      <c r="B11" s="233" t="s">
        <v>211</v>
      </c>
      <c r="C11" s="235">
        <v>0</v>
      </c>
      <c r="D11" s="235">
        <v>0</v>
      </c>
      <c r="E11" s="235"/>
      <c r="F11" s="235"/>
    </row>
    <row r="12" spans="1:6">
      <c r="A12" s="232"/>
      <c r="B12" s="233"/>
      <c r="C12" s="235">
        <v>0</v>
      </c>
      <c r="D12" s="235">
        <v>0</v>
      </c>
      <c r="E12" s="235"/>
      <c r="F12" s="235"/>
    </row>
    <row r="13" spans="1:6">
      <c r="A13" s="232">
        <v>2</v>
      </c>
      <c r="B13" s="233" t="s">
        <v>212</v>
      </c>
      <c r="C13" s="235">
        <v>0</v>
      </c>
      <c r="D13" s="235">
        <v>0</v>
      </c>
      <c r="E13" s="235"/>
      <c r="F13" s="235"/>
    </row>
    <row r="14" spans="1:6" ht="76.5">
      <c r="A14" s="232">
        <v>2.1</v>
      </c>
      <c r="B14" s="233" t="s">
        <v>213</v>
      </c>
      <c r="C14" s="235">
        <v>84412</v>
      </c>
      <c r="D14" s="235">
        <v>6881627</v>
      </c>
      <c r="E14" s="235">
        <f t="shared" ref="E14:E15" si="0">+(D14-C14)/D14*100</f>
        <v>98.773371471601124</v>
      </c>
      <c r="F14" s="236" t="s">
        <v>246</v>
      </c>
    </row>
    <row r="15" spans="1:6" ht="120" customHeight="1">
      <c r="A15" s="232">
        <v>2.2000000000000002</v>
      </c>
      <c r="B15" s="233" t="s">
        <v>214</v>
      </c>
      <c r="C15" s="235">
        <v>241521</v>
      </c>
      <c r="D15" s="235">
        <v>31048966</v>
      </c>
      <c r="E15" s="235">
        <f t="shared" si="0"/>
        <v>99.222128685380369</v>
      </c>
      <c r="F15" s="236" t="s">
        <v>247</v>
      </c>
    </row>
    <row r="16" spans="1:6">
      <c r="A16" s="232"/>
      <c r="B16" s="233" t="s">
        <v>215</v>
      </c>
      <c r="C16" s="237">
        <f t="shared" ref="C16:D16" si="1">C14+C15</f>
        <v>325933</v>
      </c>
      <c r="D16" s="237">
        <f t="shared" si="1"/>
        <v>37930593</v>
      </c>
      <c r="E16" s="237"/>
      <c r="F16" s="237"/>
    </row>
    <row r="17" spans="1:6">
      <c r="A17" s="232"/>
      <c r="B17" s="233"/>
      <c r="C17" s="235">
        <v>0</v>
      </c>
      <c r="D17" s="235">
        <v>0</v>
      </c>
      <c r="E17" s="235"/>
      <c r="F17" s="235"/>
    </row>
    <row r="18" spans="1:6" ht="25.5">
      <c r="A18" s="232">
        <v>3</v>
      </c>
      <c r="B18" s="233" t="s">
        <v>216</v>
      </c>
      <c r="C18" s="235">
        <v>358686</v>
      </c>
      <c r="D18" s="235">
        <v>41571323</v>
      </c>
      <c r="E18" s="235">
        <f t="shared" ref="E18:E19" si="2">+(D18-C18)/D18*100</f>
        <v>99.13717925214938</v>
      </c>
      <c r="F18" s="238" t="s">
        <v>248</v>
      </c>
    </row>
    <row r="19" spans="1:6" ht="63.75">
      <c r="A19" s="232">
        <v>4</v>
      </c>
      <c r="B19" s="233" t="s">
        <v>217</v>
      </c>
      <c r="C19" s="235">
        <v>330712</v>
      </c>
      <c r="D19" s="235">
        <v>19012730</v>
      </c>
      <c r="E19" s="235">
        <f t="shared" si="2"/>
        <v>98.2605759404357</v>
      </c>
      <c r="F19" s="235" t="s">
        <v>249</v>
      </c>
    </row>
    <row r="20" spans="1:6">
      <c r="A20" s="232"/>
      <c r="B20" s="233"/>
      <c r="C20" s="235">
        <v>0</v>
      </c>
      <c r="D20" s="235">
        <v>0</v>
      </c>
      <c r="E20" s="235"/>
      <c r="F20" s="235"/>
    </row>
    <row r="21" spans="1:6">
      <c r="A21" s="232">
        <v>5</v>
      </c>
      <c r="B21" s="233" t="s">
        <v>218</v>
      </c>
      <c r="C21" s="235">
        <v>0</v>
      </c>
      <c r="D21" s="235">
        <v>0</v>
      </c>
      <c r="E21" s="235"/>
      <c r="F21" s="235"/>
    </row>
    <row r="22" spans="1:6" ht="25.5">
      <c r="A22" s="239">
        <v>5.0999999999999996</v>
      </c>
      <c r="B22" s="234" t="s">
        <v>219</v>
      </c>
      <c r="C22" s="235">
        <v>541950</v>
      </c>
      <c r="D22" s="235">
        <v>23506227</v>
      </c>
      <c r="E22" s="235">
        <f t="shared" ref="E22:E26" si="3">+(D22-C22)/D22*100</f>
        <v>97.694440711391067</v>
      </c>
      <c r="F22" s="235" t="s">
        <v>250</v>
      </c>
    </row>
    <row r="23" spans="1:6" ht="25.5">
      <c r="A23" s="239">
        <v>5.2</v>
      </c>
      <c r="B23" s="234" t="s">
        <v>220</v>
      </c>
      <c r="C23" s="235">
        <v>645279</v>
      </c>
      <c r="D23" s="235">
        <v>24373581</v>
      </c>
      <c r="E23" s="235">
        <f t="shared" si="3"/>
        <v>97.352547415991111</v>
      </c>
      <c r="F23" s="235" t="s">
        <v>251</v>
      </c>
    </row>
    <row r="24" spans="1:6" ht="38.25">
      <c r="A24" s="239">
        <v>5.3</v>
      </c>
      <c r="B24" s="234" t="s">
        <v>221</v>
      </c>
      <c r="C24" s="235">
        <v>1926784</v>
      </c>
      <c r="D24" s="235">
        <v>6043023</v>
      </c>
      <c r="E24" s="235">
        <f t="shared" si="3"/>
        <v>68.115560705296005</v>
      </c>
      <c r="F24" s="235" t="s">
        <v>252</v>
      </c>
    </row>
    <row r="25" spans="1:6" ht="25.5">
      <c r="A25" s="239">
        <v>5.4</v>
      </c>
      <c r="B25" s="234" t="s">
        <v>222</v>
      </c>
      <c r="C25" s="235">
        <v>69955</v>
      </c>
      <c r="D25" s="235">
        <v>4484428</v>
      </c>
      <c r="E25" s="235">
        <f t="shared" si="3"/>
        <v>98.440046311369031</v>
      </c>
      <c r="F25" s="235" t="s">
        <v>253</v>
      </c>
    </row>
    <row r="26" spans="1:6">
      <c r="A26" s="239">
        <v>5.5</v>
      </c>
      <c r="B26" s="234" t="s">
        <v>223</v>
      </c>
      <c r="C26" s="235">
        <v>1242401</v>
      </c>
      <c r="D26" s="235">
        <v>1425366</v>
      </c>
      <c r="E26" s="235">
        <f t="shared" si="3"/>
        <v>12.836352207082252</v>
      </c>
      <c r="F26" s="235" t="s">
        <v>254</v>
      </c>
    </row>
    <row r="27" spans="1:6">
      <c r="A27" s="239">
        <v>5.6</v>
      </c>
      <c r="B27" s="234" t="s">
        <v>224</v>
      </c>
      <c r="C27" s="235">
        <v>0</v>
      </c>
      <c r="D27" s="235">
        <v>0</v>
      </c>
      <c r="E27" s="235"/>
      <c r="F27" s="235"/>
    </row>
    <row r="28" spans="1:6" ht="25.5">
      <c r="A28" s="239">
        <v>5.7</v>
      </c>
      <c r="B28" s="234" t="s">
        <v>225</v>
      </c>
      <c r="C28" s="235">
        <v>54800</v>
      </c>
      <c r="D28" s="235">
        <v>43800</v>
      </c>
      <c r="E28" s="235">
        <f t="shared" ref="E28" si="4">+(D28-C28)/D28*100</f>
        <v>-25.11415525114155</v>
      </c>
      <c r="F28" s="235" t="s">
        <v>255</v>
      </c>
    </row>
    <row r="29" spans="1:6">
      <c r="A29" s="239" t="s">
        <v>208</v>
      </c>
      <c r="B29" s="234" t="s">
        <v>208</v>
      </c>
      <c r="C29" s="235">
        <v>0</v>
      </c>
      <c r="D29" s="235">
        <v>0</v>
      </c>
      <c r="E29" s="235"/>
      <c r="F29" s="235"/>
    </row>
    <row r="30" spans="1:6">
      <c r="A30" s="239"/>
      <c r="B30" s="233" t="s">
        <v>226</v>
      </c>
      <c r="C30" s="237">
        <f t="shared" ref="C30:D30" si="5">SUM(C22:C29)</f>
        <v>4481169</v>
      </c>
      <c r="D30" s="237">
        <f t="shared" si="5"/>
        <v>59876425</v>
      </c>
      <c r="E30" s="237"/>
      <c r="F30" s="237"/>
    </row>
    <row r="31" spans="1:6">
      <c r="A31" s="232">
        <v>6</v>
      </c>
      <c r="B31" s="233" t="s">
        <v>227</v>
      </c>
      <c r="C31" s="235">
        <v>0</v>
      </c>
      <c r="D31" s="235">
        <v>0</v>
      </c>
      <c r="E31" s="235"/>
      <c r="F31" s="235"/>
    </row>
    <row r="32" spans="1:6" ht="25.5">
      <c r="A32" s="239" t="s">
        <v>228</v>
      </c>
      <c r="B32" s="234" t="s">
        <v>229</v>
      </c>
      <c r="C32" s="235">
        <v>-208207228</v>
      </c>
      <c r="D32" s="235">
        <v>287255508</v>
      </c>
      <c r="E32" s="235">
        <f t="shared" ref="E32:E35" si="6">+(D32-C32)/D32*100</f>
        <v>172.48154420071208</v>
      </c>
      <c r="F32" s="235" t="s">
        <v>256</v>
      </c>
    </row>
    <row r="33" spans="1:6" ht="38.25">
      <c r="A33" s="239">
        <v>6.2</v>
      </c>
      <c r="B33" s="234" t="s">
        <v>230</v>
      </c>
      <c r="C33" s="235">
        <v>15835543</v>
      </c>
      <c r="D33" s="235">
        <v>18976694</v>
      </c>
      <c r="E33" s="235">
        <f t="shared" si="6"/>
        <v>16.552677721419759</v>
      </c>
      <c r="F33" s="235" t="s">
        <v>257</v>
      </c>
    </row>
    <row r="34" spans="1:6" ht="25.5">
      <c r="A34" s="239">
        <v>6.3</v>
      </c>
      <c r="B34" s="234" t="s">
        <v>231</v>
      </c>
      <c r="C34" s="235">
        <v>5238836</v>
      </c>
      <c r="D34" s="235">
        <v>6471189</v>
      </c>
      <c r="E34" s="235">
        <f t="shared" si="6"/>
        <v>19.043687334738639</v>
      </c>
      <c r="F34" s="235" t="s">
        <v>258</v>
      </c>
    </row>
    <row r="35" spans="1:6">
      <c r="A35" s="239">
        <v>6.4</v>
      </c>
      <c r="B35" s="234" t="s">
        <v>232</v>
      </c>
      <c r="C35" s="235">
        <v>0</v>
      </c>
      <c r="D35" s="235">
        <v>3492616</v>
      </c>
      <c r="E35" s="235">
        <f t="shared" si="6"/>
        <v>100</v>
      </c>
      <c r="F35" s="235" t="s">
        <v>259</v>
      </c>
    </row>
    <row r="36" spans="1:6">
      <c r="A36" s="239">
        <v>6.5</v>
      </c>
      <c r="B36" s="234" t="s">
        <v>233</v>
      </c>
      <c r="C36" s="235">
        <v>0</v>
      </c>
      <c r="D36" s="235">
        <v>0</v>
      </c>
      <c r="E36" s="235"/>
      <c r="F36" s="235"/>
    </row>
    <row r="37" spans="1:6" ht="25.5">
      <c r="A37" s="239">
        <v>6.6</v>
      </c>
      <c r="B37" s="234" t="s">
        <v>234</v>
      </c>
      <c r="C37" s="235">
        <v>10508292</v>
      </c>
      <c r="D37" s="235">
        <v>17492966</v>
      </c>
      <c r="E37" s="235">
        <f t="shared" ref="E37" si="7">+(D37-C37)/D37*100</f>
        <v>39.928471821188012</v>
      </c>
      <c r="F37" s="235" t="s">
        <v>260</v>
      </c>
    </row>
    <row r="38" spans="1:6">
      <c r="A38" s="239"/>
      <c r="B38" s="233" t="s">
        <v>235</v>
      </c>
      <c r="C38" s="237">
        <f t="shared" ref="C38:D38" si="8">SUM(C32:C37)</f>
        <v>-176624557</v>
      </c>
      <c r="D38" s="237">
        <f t="shared" si="8"/>
        <v>333688973</v>
      </c>
      <c r="E38" s="237"/>
      <c r="F38" s="237"/>
    </row>
    <row r="39" spans="1:6" s="240" customFormat="1">
      <c r="A39" s="239">
        <v>7</v>
      </c>
      <c r="B39" s="234" t="s">
        <v>236</v>
      </c>
      <c r="C39" s="235">
        <v>0</v>
      </c>
      <c r="D39" s="235">
        <v>0</v>
      </c>
      <c r="E39" s="235"/>
      <c r="F39" s="235"/>
    </row>
    <row r="40" spans="1:6">
      <c r="A40" s="239"/>
      <c r="B40" s="234"/>
      <c r="C40" s="235">
        <v>0</v>
      </c>
      <c r="D40" s="235">
        <v>0</v>
      </c>
      <c r="E40" s="235"/>
      <c r="F40" s="235"/>
    </row>
    <row r="41" spans="1:6">
      <c r="A41" s="239"/>
      <c r="B41" s="234"/>
      <c r="C41" s="235">
        <v>0</v>
      </c>
      <c r="D41" s="235">
        <v>0</v>
      </c>
      <c r="E41" s="235"/>
      <c r="F41" s="235"/>
    </row>
    <row r="42" spans="1:6">
      <c r="A42" s="239">
        <v>9.1</v>
      </c>
      <c r="B42" s="234" t="s">
        <v>237</v>
      </c>
      <c r="C42" s="235">
        <v>191241237</v>
      </c>
      <c r="D42" s="235">
        <v>161716394</v>
      </c>
      <c r="E42" s="235"/>
      <c r="F42" s="235" t="s">
        <v>261</v>
      </c>
    </row>
    <row r="43" spans="1:6" ht="13.5" customHeight="1">
      <c r="A43" s="239"/>
      <c r="B43" s="234"/>
      <c r="C43" s="235">
        <v>0</v>
      </c>
      <c r="D43" s="235">
        <v>0</v>
      </c>
      <c r="E43" s="235"/>
      <c r="F43" s="235"/>
    </row>
    <row r="44" spans="1:6">
      <c r="A44" s="239">
        <v>10</v>
      </c>
      <c r="B44" s="233" t="s">
        <v>238</v>
      </c>
      <c r="C44" s="235">
        <v>1859021</v>
      </c>
      <c r="D44" s="235">
        <v>20075532</v>
      </c>
      <c r="E44" s="235">
        <f t="shared" ref="E44" si="9">+(D44-C44)/D44*100</f>
        <v>90.739866818971464</v>
      </c>
      <c r="F44" s="235" t="s">
        <v>262</v>
      </c>
    </row>
    <row r="45" spans="1:6">
      <c r="A45" s="239">
        <v>11</v>
      </c>
      <c r="B45" s="233" t="s">
        <v>239</v>
      </c>
      <c r="C45" s="237">
        <f t="shared" ref="C45:D45" si="10">C11+C16+C18+C19+C30+C38+C39+C42+C44</f>
        <v>21972201</v>
      </c>
      <c r="D45" s="237">
        <f t="shared" si="10"/>
        <v>673871970</v>
      </c>
      <c r="E45" s="237"/>
      <c r="F45" s="237"/>
    </row>
    <row r="46" spans="1:6">
      <c r="A46" s="239">
        <v>12</v>
      </c>
      <c r="B46" s="233" t="s">
        <v>240</v>
      </c>
      <c r="C46" s="235">
        <v>19384502</v>
      </c>
      <c r="D46" s="235">
        <v>5145537</v>
      </c>
      <c r="E46" s="235"/>
      <c r="F46" s="235"/>
    </row>
    <row r="47" spans="1:6">
      <c r="A47" s="239">
        <v>13</v>
      </c>
      <c r="B47" s="233" t="s">
        <v>241</v>
      </c>
      <c r="C47" s="237">
        <f t="shared" ref="C47:D47" si="11">C45-C46</f>
        <v>2587699</v>
      </c>
      <c r="D47" s="237">
        <f t="shared" si="11"/>
        <v>668726433</v>
      </c>
      <c r="E47" s="237"/>
      <c r="F47" s="237"/>
    </row>
    <row r="48" spans="1:6" ht="38.25">
      <c r="A48" s="239">
        <v>14</v>
      </c>
      <c r="B48" s="234" t="s">
        <v>242</v>
      </c>
      <c r="C48" s="235"/>
      <c r="D48" s="235"/>
      <c r="E48" s="235"/>
      <c r="F48" s="235"/>
    </row>
  </sheetData>
  <mergeCells count="3">
    <mergeCell ref="B2:F2"/>
    <mergeCell ref="B3:F3"/>
    <mergeCell ref="C5:F5"/>
  </mergeCells>
  <printOptions horizontalCentered="1"/>
  <pageMargins left="0.47244094488188981" right="0.23622047244094491" top="0.35433070866141736" bottom="0.35433070866141736" header="0.39370078740157483" footer="0.27559055118110237"/>
  <pageSetup paperSize="9" scale="75" fitToHeight="4"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2:I48"/>
  <sheetViews>
    <sheetView view="pageBreakPreview" zoomScaleSheetLayoutView="100" workbookViewId="0">
      <pane xSplit="2" ySplit="8" topLeftCell="C30" activePane="bottomRight" state="frozen"/>
      <selection activeCell="A49" sqref="A49:XFD547"/>
      <selection pane="topRight" activeCell="A49" sqref="A49:XFD547"/>
      <selection pane="bottomLeft" activeCell="A49" sqref="A49:XFD547"/>
      <selection pane="bottomRight" activeCell="A49" sqref="A49:XFD547"/>
    </sheetView>
  </sheetViews>
  <sheetFormatPr defaultRowHeight="12.75"/>
  <cols>
    <col min="1" max="1" width="9" style="194" customWidth="1"/>
    <col min="2" max="2" width="45.5" style="198" customWidth="1"/>
    <col min="3" max="3" width="15.33203125" style="198" customWidth="1"/>
    <col min="4" max="4" width="16" style="198" customWidth="1"/>
    <col min="5" max="5" width="8.6640625" style="198" customWidth="1"/>
    <col min="6" max="6" width="58" style="241" customWidth="1"/>
    <col min="7" max="7" width="12.6640625" style="198" bestFit="1" customWidth="1"/>
    <col min="8" max="8" width="9.33203125" style="198"/>
    <col min="9" max="9" width="13.1640625" style="198" bestFit="1" customWidth="1"/>
    <col min="10" max="16384" width="9.33203125" style="198"/>
  </cols>
  <sheetData>
    <row r="2" spans="1:9" ht="15.75">
      <c r="B2" s="195" t="s">
        <v>203</v>
      </c>
      <c r="C2" s="197"/>
      <c r="D2" s="197"/>
      <c r="E2" s="197"/>
    </row>
    <row r="3" spans="1:9" ht="15.75">
      <c r="B3" s="199" t="s">
        <v>204</v>
      </c>
      <c r="C3" s="199"/>
      <c r="D3" s="199"/>
      <c r="E3" s="199"/>
      <c r="F3" s="242"/>
    </row>
    <row r="4" spans="1:9" ht="4.5" customHeight="1">
      <c r="B4" s="199"/>
      <c r="C4" s="202"/>
      <c r="D4" s="202"/>
      <c r="E4" s="202"/>
      <c r="F4" s="242"/>
    </row>
    <row r="5" spans="1:9" ht="15">
      <c r="B5" s="203" t="s">
        <v>243</v>
      </c>
      <c r="C5" s="203" t="s">
        <v>244</v>
      </c>
      <c r="D5" s="204"/>
      <c r="E5" s="204"/>
      <c r="F5" s="243"/>
    </row>
    <row r="6" spans="1:9" ht="15">
      <c r="B6" s="203"/>
      <c r="C6" s="204"/>
      <c r="D6" s="204"/>
      <c r="E6" s="204"/>
      <c r="F6" s="243"/>
    </row>
    <row r="7" spans="1:9" ht="6.75" customHeight="1"/>
    <row r="8" spans="1:9" s="210" customFormat="1" ht="24" customHeight="1">
      <c r="A8" s="230" t="s">
        <v>206</v>
      </c>
      <c r="B8" s="230" t="s">
        <v>207</v>
      </c>
      <c r="C8" s="231" t="s">
        <v>76</v>
      </c>
      <c r="D8" s="231" t="s">
        <v>63</v>
      </c>
      <c r="E8" s="231"/>
      <c r="F8" s="231" t="s">
        <v>263</v>
      </c>
    </row>
    <row r="9" spans="1:9">
      <c r="A9" s="214" t="s">
        <v>208</v>
      </c>
      <c r="B9" s="244">
        <v>1</v>
      </c>
      <c r="C9" s="245"/>
      <c r="D9" s="245"/>
      <c r="E9" s="245"/>
      <c r="F9" s="223"/>
    </row>
    <row r="10" spans="1:9">
      <c r="A10" s="214" t="s">
        <v>209</v>
      </c>
      <c r="B10" s="246" t="s">
        <v>210</v>
      </c>
      <c r="C10" s="247"/>
      <c r="D10" s="247"/>
      <c r="E10" s="247"/>
      <c r="F10" s="223"/>
    </row>
    <row r="11" spans="1:9">
      <c r="A11" s="214">
        <v>1</v>
      </c>
      <c r="B11" s="246" t="s">
        <v>211</v>
      </c>
      <c r="C11" s="248">
        <v>0</v>
      </c>
      <c r="D11" s="248">
        <v>0</v>
      </c>
      <c r="E11" s="248"/>
      <c r="F11" s="249"/>
    </row>
    <row r="12" spans="1:9">
      <c r="A12" s="214"/>
      <c r="B12" s="246"/>
      <c r="C12" s="248">
        <v>0</v>
      </c>
      <c r="D12" s="248">
        <v>0</v>
      </c>
      <c r="E12" s="248"/>
      <c r="F12" s="249"/>
    </row>
    <row r="13" spans="1:9">
      <c r="A13" s="245">
        <v>2</v>
      </c>
      <c r="B13" s="246" t="s">
        <v>212</v>
      </c>
      <c r="C13" s="248">
        <v>0</v>
      </c>
      <c r="D13" s="248">
        <v>0</v>
      </c>
      <c r="E13" s="248"/>
      <c r="F13" s="249"/>
    </row>
    <row r="14" spans="1:9" ht="81.75" customHeight="1">
      <c r="A14" s="245">
        <v>2.1</v>
      </c>
      <c r="B14" s="246" t="s">
        <v>213</v>
      </c>
      <c r="C14" s="248">
        <v>6881627</v>
      </c>
      <c r="D14" s="248">
        <v>10069946</v>
      </c>
      <c r="E14" s="250">
        <f>+(D14-C14)/C14*100</f>
        <v>46.330889482966747</v>
      </c>
      <c r="F14" s="251" t="s">
        <v>264</v>
      </c>
      <c r="I14" s="206"/>
    </row>
    <row r="15" spans="1:9" ht="169.5" customHeight="1">
      <c r="A15" s="245">
        <v>2.2000000000000002</v>
      </c>
      <c r="B15" s="246" t="s">
        <v>214</v>
      </c>
      <c r="C15" s="248">
        <v>31048966</v>
      </c>
      <c r="D15" s="248">
        <v>42692761</v>
      </c>
      <c r="E15" s="250">
        <f>+(D15-C15)/C15*100</f>
        <v>37.501393766220744</v>
      </c>
      <c r="F15" s="251" t="s">
        <v>265</v>
      </c>
    </row>
    <row r="16" spans="1:9">
      <c r="A16" s="245"/>
      <c r="B16" s="246" t="s">
        <v>215</v>
      </c>
      <c r="C16" s="252">
        <f t="shared" ref="C16:D16" si="0">C14+C15</f>
        <v>37930593</v>
      </c>
      <c r="D16" s="252">
        <f t="shared" si="0"/>
        <v>52762707</v>
      </c>
      <c r="E16" s="252"/>
      <c r="F16" s="253"/>
    </row>
    <row r="17" spans="1:6">
      <c r="A17" s="245"/>
      <c r="B17" s="246"/>
      <c r="C17" s="248">
        <v>0</v>
      </c>
      <c r="D17" s="248">
        <v>0</v>
      </c>
      <c r="E17" s="248"/>
      <c r="F17" s="249"/>
    </row>
    <row r="18" spans="1:6" ht="191.25" customHeight="1">
      <c r="A18" s="245">
        <v>3</v>
      </c>
      <c r="B18" s="246" t="s">
        <v>216</v>
      </c>
      <c r="C18" s="248">
        <v>41571323</v>
      </c>
      <c r="D18" s="248">
        <v>58740746</v>
      </c>
      <c r="E18" s="250">
        <f t="shared" ref="E18:E19" si="1">+(D18-C18)/C18*100</f>
        <v>41.301122410754168</v>
      </c>
      <c r="F18" s="254" t="s">
        <v>266</v>
      </c>
    </row>
    <row r="19" spans="1:6" ht="38.25">
      <c r="A19" s="245">
        <v>4</v>
      </c>
      <c r="B19" s="246" t="s">
        <v>217</v>
      </c>
      <c r="C19" s="248">
        <v>19012730</v>
      </c>
      <c r="D19" s="248">
        <v>68794349</v>
      </c>
      <c r="E19" s="250">
        <f t="shared" si="1"/>
        <v>261.83309288040169</v>
      </c>
      <c r="F19" s="249" t="s">
        <v>267</v>
      </c>
    </row>
    <row r="20" spans="1:6">
      <c r="A20" s="245"/>
      <c r="B20" s="246"/>
      <c r="C20" s="248">
        <v>0</v>
      </c>
      <c r="D20" s="248">
        <v>0</v>
      </c>
      <c r="E20" s="248"/>
      <c r="F20" s="249"/>
    </row>
    <row r="21" spans="1:6">
      <c r="A21" s="245">
        <v>5</v>
      </c>
      <c r="B21" s="246" t="s">
        <v>218</v>
      </c>
      <c r="C21" s="248">
        <v>0</v>
      </c>
      <c r="D21" s="248">
        <v>0</v>
      </c>
      <c r="E21" s="248"/>
      <c r="F21" s="249"/>
    </row>
    <row r="22" spans="1:6">
      <c r="A22" s="221">
        <v>5.0999999999999996</v>
      </c>
      <c r="B22" s="255" t="s">
        <v>219</v>
      </c>
      <c r="C22" s="248">
        <v>23506227</v>
      </c>
      <c r="D22" s="248">
        <v>22254639</v>
      </c>
      <c r="E22" s="250">
        <f t="shared" ref="E22:E26" si="2">+(D22-C22)/C22*100</f>
        <v>-5.3244955049570484</v>
      </c>
      <c r="F22" s="249"/>
    </row>
    <row r="23" spans="1:6" ht="38.25">
      <c r="A23" s="221">
        <v>5.2</v>
      </c>
      <c r="B23" s="255" t="s">
        <v>220</v>
      </c>
      <c r="C23" s="248">
        <v>24373581</v>
      </c>
      <c r="D23" s="248">
        <v>28198883</v>
      </c>
      <c r="E23" s="250">
        <f t="shared" si="2"/>
        <v>15.69446032571086</v>
      </c>
      <c r="F23" s="249" t="s">
        <v>268</v>
      </c>
    </row>
    <row r="24" spans="1:6">
      <c r="A24" s="221">
        <v>5.3</v>
      </c>
      <c r="B24" s="255" t="s">
        <v>221</v>
      </c>
      <c r="C24" s="248">
        <v>6043023</v>
      </c>
      <c r="D24" s="248">
        <v>6014593</v>
      </c>
      <c r="E24" s="250">
        <f t="shared" si="2"/>
        <v>-0.47045990061596649</v>
      </c>
      <c r="F24" s="249"/>
    </row>
    <row r="25" spans="1:6">
      <c r="A25" s="221">
        <v>5.4</v>
      </c>
      <c r="B25" s="255" t="s">
        <v>222</v>
      </c>
      <c r="C25" s="248">
        <v>4484428</v>
      </c>
      <c r="D25" s="248">
        <v>4974104</v>
      </c>
      <c r="E25" s="250">
        <f t="shared" si="2"/>
        <v>10.919475125924643</v>
      </c>
      <c r="F25" s="249" t="s">
        <v>269</v>
      </c>
    </row>
    <row r="26" spans="1:6" ht="63.75">
      <c r="A26" s="221">
        <v>5.5</v>
      </c>
      <c r="B26" s="255" t="s">
        <v>223</v>
      </c>
      <c r="C26" s="248">
        <v>1425366</v>
      </c>
      <c r="D26" s="248">
        <v>3206537</v>
      </c>
      <c r="E26" s="250">
        <f t="shared" si="2"/>
        <v>124.96236054458996</v>
      </c>
      <c r="F26" s="249" t="s">
        <v>270</v>
      </c>
    </row>
    <row r="27" spans="1:6">
      <c r="A27" s="221">
        <v>5.6</v>
      </c>
      <c r="B27" s="255" t="s">
        <v>224</v>
      </c>
      <c r="C27" s="248">
        <v>0</v>
      </c>
      <c r="D27" s="248">
        <v>0</v>
      </c>
      <c r="E27" s="248"/>
      <c r="F27" s="249"/>
    </row>
    <row r="28" spans="1:6" ht="25.5">
      <c r="A28" s="221">
        <v>5.7</v>
      </c>
      <c r="B28" s="255" t="s">
        <v>225</v>
      </c>
      <c r="C28" s="248">
        <v>43800</v>
      </c>
      <c r="D28" s="248">
        <v>32754</v>
      </c>
      <c r="E28" s="250">
        <f>+(D28-C28)/C28*100</f>
        <v>-25.219178082191778</v>
      </c>
      <c r="F28" s="249" t="s">
        <v>255</v>
      </c>
    </row>
    <row r="29" spans="1:6">
      <c r="A29" s="221" t="s">
        <v>208</v>
      </c>
      <c r="B29" s="255" t="s">
        <v>208</v>
      </c>
      <c r="C29" s="248">
        <v>0</v>
      </c>
      <c r="D29" s="248">
        <v>0</v>
      </c>
      <c r="E29" s="248"/>
      <c r="F29" s="249"/>
    </row>
    <row r="30" spans="1:6">
      <c r="A30" s="221"/>
      <c r="B30" s="246" t="s">
        <v>226</v>
      </c>
      <c r="C30" s="252">
        <f t="shared" ref="C30:D30" si="3">SUM(C22:C29)</f>
        <v>59876425</v>
      </c>
      <c r="D30" s="252">
        <f t="shared" si="3"/>
        <v>64681510</v>
      </c>
      <c r="E30" s="252"/>
      <c r="F30" s="253"/>
    </row>
    <row r="31" spans="1:6">
      <c r="A31" s="245">
        <v>6</v>
      </c>
      <c r="B31" s="246" t="s">
        <v>227</v>
      </c>
      <c r="C31" s="248">
        <v>0</v>
      </c>
      <c r="D31" s="248">
        <v>0</v>
      </c>
      <c r="E31" s="248"/>
      <c r="F31" s="249"/>
    </row>
    <row r="32" spans="1:6">
      <c r="A32" s="221" t="s">
        <v>228</v>
      </c>
      <c r="B32" s="255" t="s">
        <v>229</v>
      </c>
      <c r="C32" s="248">
        <v>287255508</v>
      </c>
      <c r="D32" s="248">
        <v>287626705</v>
      </c>
      <c r="E32" s="250">
        <f t="shared" ref="E32:E35" si="4">+(D32-C32)/C32*100</f>
        <v>0.1292218911952073</v>
      </c>
      <c r="F32" s="249" t="s">
        <v>269</v>
      </c>
    </row>
    <row r="33" spans="1:8" ht="51">
      <c r="A33" s="221">
        <v>6.2</v>
      </c>
      <c r="B33" s="255" t="s">
        <v>230</v>
      </c>
      <c r="C33" s="248">
        <v>18976694</v>
      </c>
      <c r="D33" s="248">
        <v>16069593</v>
      </c>
      <c r="E33" s="250">
        <f t="shared" si="4"/>
        <v>-15.319322743993238</v>
      </c>
      <c r="F33" s="256" t="s">
        <v>271</v>
      </c>
    </row>
    <row r="34" spans="1:8">
      <c r="A34" s="221">
        <v>6.3</v>
      </c>
      <c r="B34" s="255" t="s">
        <v>231</v>
      </c>
      <c r="C34" s="248">
        <v>6471189</v>
      </c>
      <c r="D34" s="248">
        <v>5921430</v>
      </c>
      <c r="E34" s="250">
        <f t="shared" si="4"/>
        <v>-8.4954866872223942</v>
      </c>
      <c r="F34" s="249"/>
    </row>
    <row r="35" spans="1:8" ht="25.5">
      <c r="A35" s="221">
        <v>6.4</v>
      </c>
      <c r="B35" s="255" t="s">
        <v>232</v>
      </c>
      <c r="C35" s="248">
        <v>3492616</v>
      </c>
      <c r="D35" s="248">
        <v>11701524</v>
      </c>
      <c r="E35" s="250">
        <f t="shared" si="4"/>
        <v>235.03608756301867</v>
      </c>
      <c r="F35" s="249" t="s">
        <v>272</v>
      </c>
    </row>
    <row r="36" spans="1:8">
      <c r="A36" s="221">
        <v>6.5</v>
      </c>
      <c r="B36" s="255" t="s">
        <v>233</v>
      </c>
      <c r="C36" s="248">
        <v>0</v>
      </c>
      <c r="D36" s="248">
        <v>0</v>
      </c>
      <c r="E36" s="250"/>
      <c r="F36" s="249"/>
    </row>
    <row r="37" spans="1:8">
      <c r="A37" s="221">
        <v>6.6</v>
      </c>
      <c r="B37" s="255" t="s">
        <v>234</v>
      </c>
      <c r="C37" s="248">
        <v>17492966</v>
      </c>
      <c r="D37" s="248">
        <v>17888805</v>
      </c>
      <c r="E37" s="250">
        <f>+(D37-C37)/C37*100</f>
        <v>2.2628466779161407</v>
      </c>
      <c r="F37" s="249"/>
    </row>
    <row r="38" spans="1:8">
      <c r="A38" s="221"/>
      <c r="B38" s="246" t="s">
        <v>235</v>
      </c>
      <c r="C38" s="252">
        <f t="shared" ref="C38:D38" si="5">SUM(C32:C37)</f>
        <v>333688973</v>
      </c>
      <c r="D38" s="252">
        <f t="shared" si="5"/>
        <v>339208057</v>
      </c>
      <c r="E38" s="250">
        <f>+(D38-C38)/C38*100</f>
        <v>1.65396055805536</v>
      </c>
      <c r="F38" s="253"/>
    </row>
    <row r="39" spans="1:8" s="220" customFormat="1">
      <c r="A39" s="221">
        <v>7</v>
      </c>
      <c r="B39" s="255" t="s">
        <v>236</v>
      </c>
      <c r="C39" s="248">
        <v>0</v>
      </c>
      <c r="D39" s="248">
        <v>0</v>
      </c>
      <c r="E39" s="248"/>
      <c r="F39" s="249"/>
    </row>
    <row r="40" spans="1:8">
      <c r="A40" s="221"/>
      <c r="B40" s="255"/>
      <c r="C40" s="248">
        <v>0</v>
      </c>
      <c r="D40" s="248">
        <v>0</v>
      </c>
      <c r="E40" s="248"/>
      <c r="F40" s="249"/>
    </row>
    <row r="41" spans="1:8">
      <c r="A41" s="221"/>
      <c r="B41" s="255"/>
      <c r="C41" s="248">
        <v>0</v>
      </c>
      <c r="D41" s="248">
        <v>0</v>
      </c>
      <c r="E41" s="248"/>
      <c r="F41" s="249"/>
    </row>
    <row r="42" spans="1:8">
      <c r="A42" s="221">
        <v>9.1</v>
      </c>
      <c r="B42" s="257" t="s">
        <v>237</v>
      </c>
      <c r="C42" s="248">
        <v>161716394</v>
      </c>
      <c r="D42" s="248">
        <v>133298170</v>
      </c>
      <c r="E42" s="248"/>
      <c r="F42" s="249" t="s">
        <v>261</v>
      </c>
    </row>
    <row r="43" spans="1:8" ht="13.5" customHeight="1">
      <c r="A43" s="221"/>
      <c r="B43" s="257"/>
      <c r="C43" s="248">
        <v>0</v>
      </c>
      <c r="D43" s="248">
        <v>0</v>
      </c>
      <c r="E43" s="248"/>
      <c r="F43" s="249"/>
    </row>
    <row r="44" spans="1:8" ht="133.5" customHeight="1">
      <c r="A44" s="221">
        <v>10</v>
      </c>
      <c r="B44" s="246" t="s">
        <v>238</v>
      </c>
      <c r="C44" s="248">
        <v>20075532</v>
      </c>
      <c r="D44" s="248">
        <v>28434424</v>
      </c>
      <c r="E44" s="250">
        <f>+(D44-C44)/C44*100</f>
        <v>41.637212901755234</v>
      </c>
      <c r="F44" s="256" t="s">
        <v>273</v>
      </c>
      <c r="G44" s="206"/>
    </row>
    <row r="45" spans="1:8">
      <c r="A45" s="221">
        <v>11</v>
      </c>
      <c r="B45" s="258" t="s">
        <v>239</v>
      </c>
      <c r="C45" s="218">
        <f t="shared" ref="C45:D45" si="6">C11+C16+C18+C19+C30+C38+C39+C42+C44</f>
        <v>673871970</v>
      </c>
      <c r="D45" s="218">
        <f t="shared" si="6"/>
        <v>745919963</v>
      </c>
      <c r="E45" s="218"/>
      <c r="F45" s="253"/>
    </row>
    <row r="46" spans="1:8" ht="63.75">
      <c r="A46" s="221">
        <v>12</v>
      </c>
      <c r="B46" s="258" t="s">
        <v>240</v>
      </c>
      <c r="C46" s="216">
        <v>5145537</v>
      </c>
      <c r="D46" s="216">
        <v>11849373</v>
      </c>
      <c r="E46" s="250">
        <f>+(D46-C46)/C46*100</f>
        <v>130.28447759679892</v>
      </c>
      <c r="F46" s="259" t="s">
        <v>274</v>
      </c>
      <c r="G46" s="206"/>
      <c r="H46" s="206"/>
    </row>
    <row r="47" spans="1:8">
      <c r="A47" s="221">
        <v>13</v>
      </c>
      <c r="B47" s="258" t="s">
        <v>241</v>
      </c>
      <c r="C47" s="218">
        <f t="shared" ref="C47:D47" si="7">C45-C46</f>
        <v>668726433</v>
      </c>
      <c r="D47" s="218">
        <f t="shared" si="7"/>
        <v>734070590</v>
      </c>
      <c r="E47" s="218"/>
      <c r="F47" s="253"/>
    </row>
    <row r="48" spans="1:8" ht="38.25">
      <c r="A48" s="221">
        <v>14</v>
      </c>
      <c r="B48" s="260" t="s">
        <v>242</v>
      </c>
      <c r="C48" s="216"/>
      <c r="D48" s="216"/>
      <c r="E48" s="216"/>
      <c r="F48" s="249"/>
    </row>
  </sheetData>
  <printOptions horizontalCentered="1"/>
  <pageMargins left="0.47244094488188981" right="0.23622047244094491" top="0.6692913385826772" bottom="0.55118110236220474" header="0.74803149606299213" footer="0.51181102362204722"/>
  <pageSetup paperSize="9" scale="75" fitToHeight="4" orientation="portrait" horizontalDpi="300" verticalDpi="300" r:id="rId1"/>
  <headerFooter alignWithMargins="0"/>
  <rowBreaks count="1" manualBreakCount="1">
    <brk id="37" max="5" man="1"/>
  </rowBreaks>
</worksheet>
</file>

<file path=xl/worksheets/sheet7.xml><?xml version="1.0" encoding="utf-8"?>
<worksheet xmlns="http://schemas.openxmlformats.org/spreadsheetml/2006/main" xmlns:r="http://schemas.openxmlformats.org/officeDocument/2006/relationships">
  <dimension ref="A2:G48"/>
  <sheetViews>
    <sheetView view="pageBreakPreview" zoomScale="80" zoomScaleSheetLayoutView="80" workbookViewId="0">
      <pane xSplit="2" ySplit="8" topLeftCell="C15" activePane="bottomRight" state="frozen"/>
      <selection activeCell="A49" sqref="A49:XFD547"/>
      <selection pane="topRight" activeCell="A49" sqref="A49:XFD547"/>
      <selection pane="bottomLeft" activeCell="A49" sqref="A49:XFD547"/>
      <selection pane="bottomRight" activeCell="A49" sqref="A49:XFD547"/>
    </sheetView>
  </sheetViews>
  <sheetFormatPr defaultRowHeight="12.75"/>
  <cols>
    <col min="1" max="1" width="9" style="194" customWidth="1"/>
    <col min="2" max="2" width="48" style="198" customWidth="1"/>
    <col min="3" max="3" width="15.5" style="198" customWidth="1"/>
    <col min="4" max="4" width="15" style="198" customWidth="1"/>
    <col min="5" max="5" width="16.83203125" style="198" customWidth="1"/>
    <col min="6" max="6" width="50" style="261" customWidth="1"/>
    <col min="7" max="7" width="12" style="198" bestFit="1" customWidth="1"/>
    <col min="8" max="16384" width="9.33203125" style="198"/>
  </cols>
  <sheetData>
    <row r="2" spans="1:6" ht="15.75">
      <c r="B2" s="195" t="s">
        <v>203</v>
      </c>
      <c r="C2" s="197"/>
    </row>
    <row r="3" spans="1:6" ht="15">
      <c r="B3" s="199" t="s">
        <v>204</v>
      </c>
      <c r="C3" s="199"/>
      <c r="D3" s="199"/>
      <c r="E3" s="199"/>
    </row>
    <row r="4" spans="1:6" ht="4.5" customHeight="1">
      <c r="B4" s="199"/>
      <c r="C4" s="202"/>
    </row>
    <row r="5" spans="1:6" ht="15">
      <c r="B5" s="203" t="s">
        <v>243</v>
      </c>
      <c r="C5" s="203" t="s">
        <v>244</v>
      </c>
    </row>
    <row r="6" spans="1:6" ht="15">
      <c r="B6" s="203"/>
      <c r="C6" s="204"/>
    </row>
    <row r="7" spans="1:6" ht="6.75" customHeight="1"/>
    <row r="8" spans="1:6" s="210" customFormat="1" ht="24" customHeight="1">
      <c r="A8" s="230" t="s">
        <v>206</v>
      </c>
      <c r="B8" s="230" t="s">
        <v>207</v>
      </c>
      <c r="C8" s="231" t="s">
        <v>63</v>
      </c>
      <c r="D8" s="231" t="s">
        <v>64</v>
      </c>
      <c r="E8" s="231" t="s">
        <v>275</v>
      </c>
      <c r="F8" s="262" t="s">
        <v>276</v>
      </c>
    </row>
    <row r="9" spans="1:6">
      <c r="A9" s="214" t="s">
        <v>208</v>
      </c>
      <c r="B9" s="214">
        <v>1</v>
      </c>
      <c r="C9" s="214"/>
      <c r="D9" s="217"/>
      <c r="E9" s="217"/>
      <c r="F9" s="263"/>
    </row>
    <row r="10" spans="1:6">
      <c r="A10" s="214" t="s">
        <v>209</v>
      </c>
      <c r="B10" s="215" t="s">
        <v>210</v>
      </c>
      <c r="C10" s="217"/>
      <c r="D10" s="217"/>
      <c r="E10" s="217"/>
      <c r="F10" s="263"/>
    </row>
    <row r="11" spans="1:6" ht="258" customHeight="1">
      <c r="A11" s="214">
        <v>1</v>
      </c>
      <c r="B11" s="264" t="s">
        <v>211</v>
      </c>
      <c r="C11" s="265">
        <v>0</v>
      </c>
      <c r="D11" s="265">
        <v>11976672</v>
      </c>
      <c r="E11" s="266">
        <v>100</v>
      </c>
      <c r="F11" s="267" t="s">
        <v>277</v>
      </c>
    </row>
    <row r="12" spans="1:6">
      <c r="A12" s="214"/>
      <c r="B12" s="264"/>
      <c r="C12" s="265">
        <v>0</v>
      </c>
      <c r="D12" s="265">
        <v>0</v>
      </c>
      <c r="E12" s="265"/>
      <c r="F12" s="268"/>
    </row>
    <row r="13" spans="1:6">
      <c r="A13" s="214">
        <v>2</v>
      </c>
      <c r="B13" s="264" t="s">
        <v>212</v>
      </c>
      <c r="C13" s="265">
        <v>0</v>
      </c>
      <c r="D13" s="265">
        <v>0</v>
      </c>
      <c r="E13" s="265"/>
      <c r="F13" s="268"/>
    </row>
    <row r="14" spans="1:6" ht="104.25" customHeight="1">
      <c r="A14" s="214">
        <v>2.1</v>
      </c>
      <c r="B14" s="264" t="s">
        <v>213</v>
      </c>
      <c r="C14" s="265">
        <v>10069946</v>
      </c>
      <c r="D14" s="265">
        <v>7328616</v>
      </c>
      <c r="E14" s="266">
        <f t="shared" ref="E14:E15" si="0">+(D14-C14)/C14*100</f>
        <v>-27.222886796016581</v>
      </c>
      <c r="F14" s="267" t="s">
        <v>278</v>
      </c>
    </row>
    <row r="15" spans="1:6" ht="170.25" customHeight="1">
      <c r="A15" s="214">
        <v>2.2000000000000002</v>
      </c>
      <c r="B15" s="264" t="s">
        <v>214</v>
      </c>
      <c r="C15" s="265">
        <v>42692761</v>
      </c>
      <c r="D15" s="265">
        <v>51398244</v>
      </c>
      <c r="E15" s="266">
        <f t="shared" si="0"/>
        <v>20.391004929383698</v>
      </c>
      <c r="F15" s="267" t="s">
        <v>279</v>
      </c>
    </row>
    <row r="16" spans="1:6">
      <c r="A16" s="214"/>
      <c r="B16" s="264" t="s">
        <v>215</v>
      </c>
      <c r="C16" s="269">
        <f t="shared" ref="C16:D16" si="1">C14+C15</f>
        <v>52762707</v>
      </c>
      <c r="D16" s="269">
        <f t="shared" si="1"/>
        <v>58726860</v>
      </c>
      <c r="E16" s="269"/>
      <c r="F16" s="270"/>
    </row>
    <row r="17" spans="1:6">
      <c r="A17" s="214"/>
      <c r="B17" s="264"/>
      <c r="C17" s="265">
        <v>0</v>
      </c>
      <c r="D17" s="265">
        <v>0</v>
      </c>
      <c r="E17" s="265"/>
      <c r="F17" s="268"/>
    </row>
    <row r="18" spans="1:6" ht="13.5" customHeight="1">
      <c r="A18" s="214">
        <v>3</v>
      </c>
      <c r="B18" s="264" t="s">
        <v>216</v>
      </c>
      <c r="C18" s="265">
        <v>58740746</v>
      </c>
      <c r="D18" s="265">
        <v>60926627</v>
      </c>
      <c r="E18" s="266">
        <f t="shared" ref="E18:E19" si="2">+(D18-C18)/C18*100</f>
        <v>3.7212346605199738</v>
      </c>
      <c r="F18" s="238"/>
    </row>
    <row r="19" spans="1:6" ht="36.75" customHeight="1">
      <c r="A19" s="214">
        <v>4</v>
      </c>
      <c r="B19" s="264" t="s">
        <v>217</v>
      </c>
      <c r="C19" s="265">
        <v>68794349</v>
      </c>
      <c r="D19" s="265">
        <v>96119912</v>
      </c>
      <c r="E19" s="266">
        <f t="shared" si="2"/>
        <v>39.720650601694039</v>
      </c>
      <c r="F19" s="238" t="s">
        <v>280</v>
      </c>
    </row>
    <row r="20" spans="1:6">
      <c r="A20" s="214"/>
      <c r="B20" s="264"/>
      <c r="C20" s="265">
        <v>0</v>
      </c>
      <c r="D20" s="265">
        <v>0</v>
      </c>
      <c r="E20" s="265"/>
      <c r="F20" s="270"/>
    </row>
    <row r="21" spans="1:6">
      <c r="A21" s="214">
        <v>5</v>
      </c>
      <c r="B21" s="264" t="s">
        <v>218</v>
      </c>
      <c r="C21" s="265">
        <v>0</v>
      </c>
      <c r="D21" s="265">
        <v>0</v>
      </c>
      <c r="E21" s="265"/>
      <c r="F21" s="270"/>
    </row>
    <row r="22" spans="1:6">
      <c r="A22" s="219">
        <v>5.0999999999999996</v>
      </c>
      <c r="B22" s="271" t="s">
        <v>219</v>
      </c>
      <c r="C22" s="265">
        <v>22254639</v>
      </c>
      <c r="D22" s="265">
        <v>20824831</v>
      </c>
      <c r="E22" s="266">
        <f t="shared" ref="E22:E28" si="3">+(D22-C22)/C22*100</f>
        <v>-6.4247638436193011</v>
      </c>
      <c r="F22" s="238" t="s">
        <v>269</v>
      </c>
    </row>
    <row r="23" spans="1:6">
      <c r="A23" s="219">
        <v>5.2</v>
      </c>
      <c r="B23" s="271" t="s">
        <v>220</v>
      </c>
      <c r="C23" s="265">
        <v>28198883</v>
      </c>
      <c r="D23" s="265">
        <v>28753461</v>
      </c>
      <c r="E23" s="266">
        <f t="shared" si="3"/>
        <v>1.9666665520049147</v>
      </c>
      <c r="F23" s="238" t="s">
        <v>269</v>
      </c>
    </row>
    <row r="24" spans="1:6">
      <c r="A24" s="219">
        <v>5.3</v>
      </c>
      <c r="B24" s="271" t="s">
        <v>221</v>
      </c>
      <c r="C24" s="265">
        <v>6014593</v>
      </c>
      <c r="D24" s="265">
        <v>6185027</v>
      </c>
      <c r="E24" s="266">
        <f t="shared" si="3"/>
        <v>2.8336746975231741</v>
      </c>
      <c r="F24" s="238" t="s">
        <v>269</v>
      </c>
    </row>
    <row r="25" spans="1:6">
      <c r="A25" s="219">
        <v>5.4</v>
      </c>
      <c r="B25" s="271" t="s">
        <v>222</v>
      </c>
      <c r="C25" s="265">
        <v>4974104</v>
      </c>
      <c r="D25" s="265">
        <v>4774203</v>
      </c>
      <c r="E25" s="266">
        <f t="shared" si="3"/>
        <v>-4.0188343468492009</v>
      </c>
      <c r="F25" s="238" t="s">
        <v>269</v>
      </c>
    </row>
    <row r="26" spans="1:6" ht="38.25">
      <c r="A26" s="219">
        <v>5.5</v>
      </c>
      <c r="B26" s="271" t="s">
        <v>223</v>
      </c>
      <c r="C26" s="265">
        <v>3206537</v>
      </c>
      <c r="D26" s="265">
        <v>3743127</v>
      </c>
      <c r="E26" s="266">
        <f t="shared" si="3"/>
        <v>16.734252559692901</v>
      </c>
      <c r="F26" s="238" t="s">
        <v>281</v>
      </c>
    </row>
    <row r="27" spans="1:6">
      <c r="A27" s="219">
        <v>5.6</v>
      </c>
      <c r="B27" s="271" t="s">
        <v>224</v>
      </c>
      <c r="C27" s="265">
        <v>0</v>
      </c>
      <c r="D27" s="265">
        <v>0</v>
      </c>
      <c r="E27" s="265"/>
      <c r="F27" s="238"/>
    </row>
    <row r="28" spans="1:6" ht="33.75" customHeight="1">
      <c r="A28" s="219">
        <v>5.7</v>
      </c>
      <c r="B28" s="271" t="s">
        <v>225</v>
      </c>
      <c r="C28" s="265">
        <v>32754</v>
      </c>
      <c r="D28" s="265">
        <v>34854</v>
      </c>
      <c r="E28" s="266">
        <f t="shared" si="3"/>
        <v>6.4114306649569519</v>
      </c>
      <c r="F28" s="238" t="s">
        <v>255</v>
      </c>
    </row>
    <row r="29" spans="1:6">
      <c r="A29" s="219" t="s">
        <v>208</v>
      </c>
      <c r="B29" s="271" t="s">
        <v>208</v>
      </c>
      <c r="C29" s="265">
        <v>0</v>
      </c>
      <c r="D29" s="265">
        <v>0</v>
      </c>
      <c r="E29" s="265"/>
      <c r="F29" s="238"/>
    </row>
    <row r="30" spans="1:6">
      <c r="A30" s="219"/>
      <c r="B30" s="264" t="s">
        <v>226</v>
      </c>
      <c r="C30" s="269">
        <f t="shared" ref="C30:D30" si="4">SUM(C22:C29)</f>
        <v>64681510</v>
      </c>
      <c r="D30" s="269">
        <f t="shared" si="4"/>
        <v>64315503</v>
      </c>
      <c r="E30" s="269"/>
      <c r="F30" s="270"/>
    </row>
    <row r="31" spans="1:6">
      <c r="A31" s="214">
        <v>6</v>
      </c>
      <c r="B31" s="264" t="s">
        <v>227</v>
      </c>
      <c r="C31" s="265">
        <v>0</v>
      </c>
      <c r="D31" s="265">
        <v>0</v>
      </c>
      <c r="E31" s="265"/>
      <c r="F31" s="268"/>
    </row>
    <row r="32" spans="1:6" ht="42.75" customHeight="1">
      <c r="A32" s="219" t="s">
        <v>228</v>
      </c>
      <c r="B32" s="271" t="s">
        <v>229</v>
      </c>
      <c r="C32" s="265">
        <v>287626705</v>
      </c>
      <c r="D32" s="265">
        <v>323150140</v>
      </c>
      <c r="E32" s="266">
        <f t="shared" ref="E32:E35" si="5">+(D32-C32)/C32*100</f>
        <v>12.3505343497225</v>
      </c>
      <c r="F32" s="238" t="s">
        <v>282</v>
      </c>
    </row>
    <row r="33" spans="1:7" ht="59.25" customHeight="1">
      <c r="A33" s="219">
        <v>6.2</v>
      </c>
      <c r="B33" s="271" t="s">
        <v>230</v>
      </c>
      <c r="C33" s="265">
        <v>16069593</v>
      </c>
      <c r="D33" s="265">
        <v>10862164</v>
      </c>
      <c r="E33" s="266">
        <f t="shared" si="5"/>
        <v>-32.405481582514255</v>
      </c>
      <c r="F33" s="238" t="s">
        <v>283</v>
      </c>
    </row>
    <row r="34" spans="1:7" ht="59.25" customHeight="1">
      <c r="A34" s="219">
        <v>6.3</v>
      </c>
      <c r="B34" s="271" t="s">
        <v>231</v>
      </c>
      <c r="C34" s="265">
        <v>5921430</v>
      </c>
      <c r="D34" s="265">
        <v>12884016</v>
      </c>
      <c r="E34" s="266">
        <f t="shared" si="5"/>
        <v>117.58284738652655</v>
      </c>
      <c r="F34" s="272" t="s">
        <v>284</v>
      </c>
    </row>
    <row r="35" spans="1:7">
      <c r="A35" s="219">
        <v>6.4</v>
      </c>
      <c r="B35" s="271" t="s">
        <v>232</v>
      </c>
      <c r="C35" s="265">
        <v>11701524</v>
      </c>
      <c r="D35" s="265">
        <v>0</v>
      </c>
      <c r="E35" s="266">
        <f t="shared" si="5"/>
        <v>-100</v>
      </c>
      <c r="F35" s="238" t="s">
        <v>285</v>
      </c>
    </row>
    <row r="36" spans="1:7">
      <c r="A36" s="219">
        <v>6.5</v>
      </c>
      <c r="B36" s="271" t="s">
        <v>233</v>
      </c>
      <c r="C36" s="265">
        <v>0</v>
      </c>
      <c r="D36" s="265">
        <v>0</v>
      </c>
      <c r="E36" s="266"/>
      <c r="F36" s="238"/>
    </row>
    <row r="37" spans="1:7" ht="35.25" customHeight="1">
      <c r="A37" s="219">
        <v>6.6</v>
      </c>
      <c r="B37" s="271" t="s">
        <v>234</v>
      </c>
      <c r="C37" s="265">
        <v>17888805</v>
      </c>
      <c r="D37" s="265">
        <v>19784031</v>
      </c>
      <c r="E37" s="266">
        <f t="shared" ref="E37:E38" si="6">+(D37-C37)/C37*100</f>
        <v>10.594480738092903</v>
      </c>
      <c r="F37" s="238" t="s">
        <v>260</v>
      </c>
      <c r="G37" s="206"/>
    </row>
    <row r="38" spans="1:7">
      <c r="A38" s="219"/>
      <c r="B38" s="264" t="s">
        <v>235</v>
      </c>
      <c r="C38" s="269">
        <f t="shared" ref="C38:D38" si="7">SUM(C32:C37)</f>
        <v>339208057</v>
      </c>
      <c r="D38" s="269">
        <f t="shared" si="7"/>
        <v>366680351</v>
      </c>
      <c r="E38" s="266">
        <f t="shared" si="6"/>
        <v>8.0989509043412848</v>
      </c>
      <c r="F38" s="270"/>
    </row>
    <row r="39" spans="1:7" s="220" customFormat="1">
      <c r="A39" s="219">
        <v>7</v>
      </c>
      <c r="B39" s="271" t="s">
        <v>236</v>
      </c>
      <c r="C39" s="265">
        <v>0</v>
      </c>
      <c r="D39" s="265">
        <v>8638</v>
      </c>
      <c r="E39" s="265">
        <v>100</v>
      </c>
      <c r="F39" s="238"/>
    </row>
    <row r="40" spans="1:7">
      <c r="A40" s="219"/>
      <c r="B40" s="271"/>
      <c r="C40" s="265">
        <v>0</v>
      </c>
      <c r="D40" s="265">
        <v>0</v>
      </c>
      <c r="E40" s="265"/>
      <c r="F40" s="238"/>
    </row>
    <row r="41" spans="1:7">
      <c r="A41" s="219"/>
      <c r="B41" s="271"/>
      <c r="C41" s="265">
        <v>0</v>
      </c>
      <c r="D41" s="265">
        <v>0</v>
      </c>
      <c r="E41" s="265"/>
      <c r="F41" s="238"/>
    </row>
    <row r="42" spans="1:7">
      <c r="A42" s="221">
        <v>9.1</v>
      </c>
      <c r="B42" s="268" t="s">
        <v>237</v>
      </c>
      <c r="C42" s="265">
        <v>133298170</v>
      </c>
      <c r="D42" s="265">
        <v>242922780</v>
      </c>
      <c r="E42" s="265"/>
      <c r="F42" s="238" t="s">
        <v>261</v>
      </c>
    </row>
    <row r="43" spans="1:7" ht="13.5" customHeight="1">
      <c r="A43" s="219"/>
      <c r="B43" s="268"/>
      <c r="C43" s="265">
        <v>0</v>
      </c>
      <c r="D43" s="265">
        <v>0</v>
      </c>
      <c r="E43" s="265"/>
      <c r="F43" s="238"/>
    </row>
    <row r="44" spans="1:7" ht="37.5" customHeight="1">
      <c r="A44" s="219">
        <v>10</v>
      </c>
      <c r="B44" s="264" t="s">
        <v>238</v>
      </c>
      <c r="C44" s="265">
        <v>28434424</v>
      </c>
      <c r="D44" s="265">
        <v>31590110</v>
      </c>
      <c r="E44" s="266">
        <f t="shared" ref="E44" si="8">+(D44-C44)/C44*100</f>
        <v>11.098118252720717</v>
      </c>
      <c r="F44" s="273" t="s">
        <v>286</v>
      </c>
      <c r="G44" s="206">
        <f>+D44-C44</f>
        <v>3155686</v>
      </c>
    </row>
    <row r="45" spans="1:7">
      <c r="A45" s="219">
        <v>11</v>
      </c>
      <c r="B45" s="264" t="s">
        <v>239</v>
      </c>
      <c r="C45" s="269">
        <f t="shared" ref="C45:D45" si="9">C11+C16+C18+C19+C30+C38+C39+C42+C44</f>
        <v>745919963</v>
      </c>
      <c r="D45" s="269">
        <f t="shared" si="9"/>
        <v>933267453</v>
      </c>
      <c r="E45" s="269"/>
      <c r="F45" s="270"/>
    </row>
    <row r="46" spans="1:7">
      <c r="A46" s="219">
        <v>12</v>
      </c>
      <c r="B46" s="264" t="s">
        <v>240</v>
      </c>
      <c r="C46" s="265">
        <v>11849373</v>
      </c>
      <c r="D46" s="265">
        <v>11606595</v>
      </c>
      <c r="E46" s="265"/>
      <c r="F46" s="238"/>
    </row>
    <row r="47" spans="1:7">
      <c r="A47" s="219">
        <v>13</v>
      </c>
      <c r="B47" s="264" t="s">
        <v>241</v>
      </c>
      <c r="C47" s="269">
        <f t="shared" ref="C47:D47" si="10">C45-C46</f>
        <v>734070590</v>
      </c>
      <c r="D47" s="269">
        <f t="shared" si="10"/>
        <v>921660858</v>
      </c>
      <c r="E47" s="269"/>
      <c r="F47" s="270"/>
    </row>
    <row r="48" spans="1:7" ht="38.25">
      <c r="A48" s="221">
        <v>14</v>
      </c>
      <c r="B48" s="274" t="s">
        <v>242</v>
      </c>
      <c r="C48" s="265"/>
      <c r="D48" s="265"/>
      <c r="E48" s="265"/>
      <c r="F48" s="268"/>
    </row>
  </sheetData>
  <printOptions horizontalCentered="1"/>
  <pageMargins left="0.27559055118110237" right="0.23622047244094491" top="0.6692913385826772" bottom="0.55118110236220474" header="0.74803149606299213" footer="0.51181102362204722"/>
  <pageSetup paperSize="9" scale="75" fitToHeight="4" orientation="portrait" horizontalDpi="300" verticalDpi="300" r:id="rId1"/>
  <headerFooter alignWithMargins="0"/>
  <rowBreaks count="1" manualBreakCount="1">
    <brk id="32"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Annexure-III 1 to 3</vt:lpstr>
      <vt:lpstr>Annexure-IV</vt:lpstr>
      <vt:lpstr>Annexure-XIX (PARBATI-III)</vt:lpstr>
      <vt:lpstr>2012-13 vs 2013-14</vt:lpstr>
      <vt:lpstr>2013-14 vs 2014-15</vt:lpstr>
      <vt:lpstr>2014-15 vs 2015-16</vt:lpstr>
      <vt:lpstr>2015-16 vs 2016-17</vt:lpstr>
      <vt:lpstr>'2012-13 vs 2013-14'!Print_Area</vt:lpstr>
      <vt:lpstr>'2013-14 vs 2014-15'!Print_Area</vt:lpstr>
      <vt:lpstr>'2014-15 vs 2015-16'!Print_Area</vt:lpstr>
      <vt:lpstr>'2015-16 vs 2016-17'!Print_Area</vt:lpstr>
      <vt:lpstr>'Annexure-IV'!Print_Area</vt:lpstr>
      <vt:lpstr>'Annexure-XIX (PARBATI-III)'!Print_Area</vt:lpstr>
      <vt:lpstr>'2012-13 vs 2013-14'!Print_Titles</vt:lpstr>
      <vt:lpstr>'2013-14 vs 2014-15'!Print_Titles</vt:lpstr>
      <vt:lpstr>'2014-15 vs 2015-16'!Print_Titles</vt:lpstr>
      <vt:lpstr>'2015-16 vs 2016-17'!Print_Titles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2018-01-25T07:10:37Z</cp:lastPrinted>
  <dcterms:created xsi:type="dcterms:W3CDTF">2017-11-17T07:25:10Z</dcterms:created>
  <dcterms:modified xsi:type="dcterms:W3CDTF">2018-01-29T09:22:23Z</dcterms:modified>
</cp:coreProperties>
</file>